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202300"/>
  <xr:revisionPtr revIDLastSave="0" documentId="8_{DDF9D909-0C86-46F8-AFF6-2840F1D23631}" xr6:coauthVersionLast="47" xr6:coauthVersionMax="47" xr10:uidLastSave="{00000000-0000-0000-0000-000000000000}"/>
  <bookViews>
    <workbookView xWindow="-120" yWindow="-120" windowWidth="20730" windowHeight="11040" tabRatio="833" xr2:uid="{00000000-000D-0000-FFFF-FFFF00000000}"/>
  </bookViews>
  <sheets>
    <sheet name="Overlap Summary" sheetId="8" r:id="rId1"/>
    <sheet name="Debt" sheetId="21" r:id="rId2"/>
    <sheet name="Equity" sheetId="2" r:id="rId3"/>
    <sheet name="QLTEF vs QESG" sheetId="4" r:id="rId4"/>
    <sheet name="QLTEF vs QETHICAL" sheetId="5" r:id="rId5"/>
    <sheet name="QLTEF vs QSCAPF" sheetId="6" r:id="rId6"/>
    <sheet name="QLTEF vs QTSF" sheetId="7" r:id="rId7"/>
    <sheet name="QESG vs QETHICAL" sheetId="12" r:id="rId8"/>
    <sheet name="QESG vs QTSF" sheetId="14" r:id="rId9"/>
    <sheet name="QTSF vs QETHICAL" sheetId="15" r:id="rId10"/>
    <sheet name="QESG vs QSCAPF" sheetId="18" r:id="rId11"/>
    <sheet name="QTSF vs QSCAPF" sheetId="19" r:id="rId12"/>
    <sheet name="QSCAPF vs QETHICAL" sheetId="20" r:id="rId13"/>
    <sheet name="QLTEF vs QMULTI" sheetId="23" r:id="rId14"/>
    <sheet name="QDBF vs QLF" sheetId="24" r:id="rId15"/>
    <sheet name="QDBF vs QMULTI" sheetId="25" r:id="rId16"/>
    <sheet name="QLF vs QMULTI" sheetId="26" r:id="rId17"/>
    <sheet name="QMULTI vs QESG" sheetId="27" r:id="rId18"/>
    <sheet name="QMULTI vs QETHICAL" sheetId="28" r:id="rId19"/>
    <sheet name="QMULTI vs QSCAPF" sheetId="29" r:id="rId20"/>
    <sheet name="QMULTI vs QTSF" sheetId="30" r:id="rId21"/>
    <sheet name="Equity Lookup" sheetId="32" r:id="rId22"/>
    <sheet name="Debt Lookup" sheetId="33" r:id="rId23"/>
  </sheets>
  <definedNames>
    <definedName name="JR_PAGE_ANCHOR_0_1" localSheetId="1">Debt!$A$1</definedName>
    <definedName name="JR_PAGE_ANCHOR_0_1">#REF!</definedName>
    <definedName name="JR_PAGE_ANCHOR_0_2">Equity!$A$1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8" l="1"/>
  <c r="A2" i="8"/>
  <c r="A7" i="33" a="1"/>
  <c r="A7" i="32" a="1"/>
  <c r="A7" i="33" l="1"/>
  <c r="E7" i="33" a="1"/>
  <c r="E7" i="33" s="1"/>
  <c r="B7" i="33" a="1"/>
  <c r="B7" i="33" s="1"/>
  <c r="C7" i="33" a="1"/>
  <c r="D7" i="33" a="1"/>
  <c r="D7" i="33" s="1"/>
  <c r="A7" i="32"/>
  <c r="H7" i="32" a="1"/>
  <c r="H7" i="32" s="1"/>
  <c r="D7" i="32" a="1"/>
  <c r="G7" i="32" a="1"/>
  <c r="C7" i="32" a="1"/>
  <c r="F7" i="32" a="1"/>
  <c r="B7" i="32" a="1"/>
  <c r="E7" i="32" a="1"/>
  <c r="C7" i="33" l="1"/>
  <c r="G7" i="33" a="1"/>
  <c r="C5" i="26" a="1"/>
  <c r="B5" i="26" a="1"/>
  <c r="B5" i="26" s="1"/>
  <c r="A5" i="26" a="1"/>
  <c r="D5" i="26" a="1"/>
  <c r="D5" i="26" s="1"/>
  <c r="F7" i="32"/>
  <c r="W7" i="32" a="1"/>
  <c r="C7" i="32"/>
  <c r="K7" i="32" a="1"/>
  <c r="L7" i="32" a="1"/>
  <c r="N7" i="32" a="1"/>
  <c r="E7" i="32"/>
  <c r="U7" i="32" a="1"/>
  <c r="T7" i="32" a="1"/>
  <c r="S7" i="32" a="1"/>
  <c r="G7" i="32"/>
  <c r="V7" i="32" s="1" a="1"/>
  <c r="X7" i="32" a="1"/>
  <c r="A5" i="30" a="1"/>
  <c r="A5" i="29" a="1"/>
  <c r="A5" i="28" a="1"/>
  <c r="D5" i="30" a="1"/>
  <c r="D5" i="30" s="1"/>
  <c r="D5" i="29" a="1"/>
  <c r="D5" i="29" s="1"/>
  <c r="D5" i="28" a="1"/>
  <c r="D5" i="28" s="1"/>
  <c r="C5" i="30" a="1"/>
  <c r="C5" i="29" a="1"/>
  <c r="C5" i="28" a="1"/>
  <c r="B5" i="28" a="1"/>
  <c r="B5" i="28" s="1"/>
  <c r="B7" i="32"/>
  <c r="B5" i="30" s="1" a="1"/>
  <c r="B5" i="30" s="1"/>
  <c r="D7" i="32"/>
  <c r="P7" i="32" s="1" a="1"/>
  <c r="Q7" i="32" a="1"/>
  <c r="R7" i="32" a="1"/>
  <c r="D5" i="4" a="1"/>
  <c r="D5" i="4" s="1"/>
  <c r="O7" i="32" l="1" a="1"/>
  <c r="O7" i="32" s="1"/>
  <c r="O4" i="32" s="1"/>
  <c r="C6" i="8" s="1"/>
  <c r="B5" i="4" a="1"/>
  <c r="B5" i="4" s="1"/>
  <c r="B5" i="29" a="1"/>
  <c r="B5" i="29" s="1"/>
  <c r="M7" i="32" a="1"/>
  <c r="M7" i="32" s="1"/>
  <c r="C5" i="26"/>
  <c r="B52" i="26" s="1" a="1"/>
  <c r="B52" i="26" s="1"/>
  <c r="E5" i="26" a="1"/>
  <c r="G7" i="33"/>
  <c r="H3" i="33" s="1"/>
  <c r="B15" i="8" s="1"/>
  <c r="A5" i="26"/>
  <c r="B51" i="26"/>
  <c r="D5" i="25" a="1"/>
  <c r="D5" i="25" s="1"/>
  <c r="A5" i="24" a="1"/>
  <c r="C5" i="25" a="1"/>
  <c r="D5" i="24" a="1"/>
  <c r="D5" i="24" s="1"/>
  <c r="C5" i="24" a="1"/>
  <c r="B5" i="24" a="1"/>
  <c r="B5" i="24" s="1"/>
  <c r="B5" i="25" a="1"/>
  <c r="B5" i="25" s="1"/>
  <c r="A5" i="25" a="1"/>
  <c r="Q7" i="32"/>
  <c r="Q4" i="32"/>
  <c r="E6" i="8" s="1"/>
  <c r="U7" i="32"/>
  <c r="U4" i="32" s="1"/>
  <c r="K7" i="32"/>
  <c r="K4" i="32" s="1"/>
  <c r="C5" i="8" s="1"/>
  <c r="C5" i="30"/>
  <c r="E5" i="30" s="1" a="1"/>
  <c r="A5" i="28"/>
  <c r="B151" i="28"/>
  <c r="A5" i="29"/>
  <c r="B151" i="29"/>
  <c r="S7" i="32"/>
  <c r="S4" i="32" s="1"/>
  <c r="D7" i="8" s="1"/>
  <c r="N7" i="32"/>
  <c r="O3" i="32"/>
  <c r="C5" i="29"/>
  <c r="B152" i="29" s="1" a="1"/>
  <c r="B152" i="29" s="1"/>
  <c r="E5" i="29" a="1"/>
  <c r="X7" i="32"/>
  <c r="Y3" i="32" s="1"/>
  <c r="W7" i="32"/>
  <c r="W4" i="32" s="1"/>
  <c r="R7" i="32"/>
  <c r="S3" i="32" s="1"/>
  <c r="P7" i="32"/>
  <c r="Q3" i="32" s="1"/>
  <c r="D6" i="8" s="1"/>
  <c r="C5" i="28"/>
  <c r="B152" i="28" s="1" a="1"/>
  <c r="B152" i="28" s="1"/>
  <c r="A5" i="30"/>
  <c r="B151" i="30"/>
  <c r="T7" i="32"/>
  <c r="U3" i="32" s="1"/>
  <c r="E7" i="8" s="1"/>
  <c r="L7" i="32"/>
  <c r="M3" i="32"/>
  <c r="D5" i="8" s="1"/>
  <c r="V7" i="32"/>
  <c r="W3" i="32" s="1"/>
  <c r="E8" i="8" s="1"/>
  <c r="D5" i="14" a="1"/>
  <c r="D5" i="14" s="1"/>
  <c r="D5" i="18" a="1"/>
  <c r="D5" i="18" s="1"/>
  <c r="A5" i="12" a="1"/>
  <c r="C5" i="14" a="1"/>
  <c r="C5" i="18" a="1"/>
  <c r="D5" i="12" a="1"/>
  <c r="D5" i="12" s="1"/>
  <c r="B5" i="14" a="1"/>
  <c r="B5" i="14" s="1"/>
  <c r="B5" i="18" a="1"/>
  <c r="B5" i="18" s="1"/>
  <c r="C5" i="12" a="1"/>
  <c r="A5" i="14" a="1"/>
  <c r="A5" i="18" a="1"/>
  <c r="B5" i="12" a="1"/>
  <c r="B5" i="12" s="1"/>
  <c r="B5" i="19" a="1"/>
  <c r="B5" i="19" s="1"/>
  <c r="C5" i="15" a="1"/>
  <c r="A5" i="19" a="1"/>
  <c r="B5" i="15" a="1"/>
  <c r="B5" i="15" s="1"/>
  <c r="D5" i="19" a="1"/>
  <c r="D5" i="19" s="1"/>
  <c r="A5" i="15" a="1"/>
  <c r="C5" i="19" a="1"/>
  <c r="D5" i="15" a="1"/>
  <c r="D5" i="15" s="1"/>
  <c r="B5" i="23" a="1"/>
  <c r="B5" i="23" s="1"/>
  <c r="C5" i="7" a="1"/>
  <c r="D5" i="6" a="1"/>
  <c r="D5" i="6" s="1"/>
  <c r="A5" i="5" a="1"/>
  <c r="B5" i="6" a="1"/>
  <c r="B5" i="6" s="1"/>
  <c r="A5" i="23" a="1"/>
  <c r="B5" i="7" a="1"/>
  <c r="B5" i="7" s="1"/>
  <c r="C5" i="6" a="1"/>
  <c r="D5" i="5" a="1"/>
  <c r="D5" i="5" s="1"/>
  <c r="A5" i="7" a="1"/>
  <c r="D5" i="23" a="1"/>
  <c r="D5" i="23" s="1"/>
  <c r="C5" i="5" a="1"/>
  <c r="C5" i="23" a="1"/>
  <c r="D5" i="7" a="1"/>
  <c r="D5" i="7" s="1"/>
  <c r="A5" i="6" a="1"/>
  <c r="B5" i="5" a="1"/>
  <c r="B5" i="5" s="1"/>
  <c r="C5" i="4" a="1"/>
  <c r="A5" i="4" a="1"/>
  <c r="B5" i="27" a="1"/>
  <c r="B5" i="27" s="1"/>
  <c r="C5" i="27" a="1"/>
  <c r="D5" i="27" a="1"/>
  <c r="D5" i="27" s="1"/>
  <c r="A5" i="27" a="1"/>
  <c r="J7" i="32" a="1"/>
  <c r="A5" i="20" a="1"/>
  <c r="D5" i="20" a="1"/>
  <c r="D5" i="20" s="1"/>
  <c r="C5" i="20" a="1"/>
  <c r="B5" i="20" a="1"/>
  <c r="B5" i="20" s="1"/>
  <c r="M4" i="32" l="1"/>
  <c r="E5" i="8" s="1"/>
  <c r="B152" i="30" a="1"/>
  <c r="B152" i="30" s="1"/>
  <c r="C5" i="24"/>
  <c r="E5" i="24" a="1"/>
  <c r="B52" i="24" a="1"/>
  <c r="B52" i="24" s="1"/>
  <c r="A5" i="25"/>
  <c r="B51" i="25"/>
  <c r="A5" i="24"/>
  <c r="B51" i="24"/>
  <c r="E5" i="26"/>
  <c r="B54" i="26" s="1"/>
  <c r="C5" i="25"/>
  <c r="B52" i="25" a="1"/>
  <c r="B52" i="25" s="1"/>
  <c r="E5" i="25" a="1"/>
  <c r="J7" i="32"/>
  <c r="K3" i="32" s="1"/>
  <c r="B5" i="8" s="1"/>
  <c r="C5" i="20"/>
  <c r="B152" i="20" a="1"/>
  <c r="B152" i="20" s="1"/>
  <c r="E5" i="20" a="1"/>
  <c r="A5" i="27"/>
  <c r="B151" i="27"/>
  <c r="A5" i="4"/>
  <c r="B151" i="4"/>
  <c r="A5" i="7"/>
  <c r="B151" i="7"/>
  <c r="A5" i="23"/>
  <c r="B151" i="23"/>
  <c r="C5" i="7"/>
  <c r="B152" i="7" s="1" a="1"/>
  <c r="B152" i="7" s="1"/>
  <c r="A5" i="15"/>
  <c r="B151" i="15"/>
  <c r="C5" i="15"/>
  <c r="B152" i="15" s="1" a="1"/>
  <c r="B152" i="15" s="1"/>
  <c r="E5" i="15" a="1"/>
  <c r="A5" i="14"/>
  <c r="B151" i="14"/>
  <c r="C5" i="4"/>
  <c r="B152" i="4" s="1" a="1"/>
  <c r="B152" i="4" s="1"/>
  <c r="C5" i="23"/>
  <c r="E5" i="23" s="1" a="1"/>
  <c r="B152" i="23" a="1"/>
  <c r="B152" i="23" s="1"/>
  <c r="C5" i="12"/>
  <c r="E5" i="12" s="1" a="1"/>
  <c r="B152" i="12" a="1"/>
  <c r="B152" i="12" s="1"/>
  <c r="C5" i="18"/>
  <c r="B152" i="18" s="1" a="1"/>
  <c r="B152" i="18" s="1"/>
  <c r="E5" i="30"/>
  <c r="B154" i="30" s="1"/>
  <c r="A5" i="5"/>
  <c r="B151" i="5"/>
  <c r="C5" i="14"/>
  <c r="B152" i="14" s="1" a="1"/>
  <c r="B152" i="14" s="1"/>
  <c r="A5" i="20"/>
  <c r="B151" i="20"/>
  <c r="E5" i="27" a="1"/>
  <c r="C5" i="27"/>
  <c r="B152" i="27" s="1" a="1"/>
  <c r="B152" i="27" s="1"/>
  <c r="C5" i="5"/>
  <c r="B152" i="5" s="1" a="1"/>
  <c r="B152" i="5" s="1"/>
  <c r="E5" i="5" a="1"/>
  <c r="C5" i="6"/>
  <c r="B152" i="6" s="1" a="1"/>
  <c r="B152" i="6" s="1"/>
  <c r="A5" i="6"/>
  <c r="B151" i="6"/>
  <c r="C5" i="19"/>
  <c r="B152" i="19" s="1" a="1"/>
  <c r="B152" i="19" s="1"/>
  <c r="E5" i="19" a="1"/>
  <c r="A5" i="19"/>
  <c r="B151" i="19"/>
  <c r="A5" i="18"/>
  <c r="B151" i="18"/>
  <c r="A5" i="12"/>
  <c r="B151" i="12"/>
  <c r="E5" i="29"/>
  <c r="B154" i="29" s="1"/>
  <c r="E5" i="28" a="1"/>
  <c r="E5" i="7" l="1" a="1"/>
  <c r="E5" i="6" a="1"/>
  <c r="E5" i="6" s="1"/>
  <c r="E5" i="25"/>
  <c r="B54" i="25" s="1"/>
  <c r="E5" i="24"/>
  <c r="B54" i="24"/>
  <c r="E5" i="12"/>
  <c r="B154" i="12" s="1"/>
  <c r="E5" i="5"/>
  <c r="B154" i="5"/>
  <c r="E5" i="15"/>
  <c r="B154" i="15" s="1"/>
  <c r="E5" i="23"/>
  <c r="B154" i="23" s="1"/>
  <c r="E5" i="28"/>
  <c r="B154" i="28"/>
  <c r="E5" i="19"/>
  <c r="B154" i="19" s="1"/>
  <c r="E5" i="27"/>
  <c r="B154" i="27" s="1"/>
  <c r="E5" i="20"/>
  <c r="B154" i="20"/>
  <c r="E5" i="18" a="1"/>
  <c r="E5" i="14" a="1"/>
  <c r="E5" i="4" a="1"/>
  <c r="E5" i="7" l="1"/>
  <c r="B154" i="7" s="1"/>
  <c r="B154" i="6"/>
  <c r="E5" i="4"/>
  <c r="B154" i="4" s="1"/>
  <c r="E5" i="14"/>
  <c r="B154" i="14"/>
  <c r="E5" i="18"/>
  <c r="B154" i="18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<sst xmlns="http://schemas.openxmlformats.org/spreadsheetml/2006/main" count="5541" uniqueCount="967">
  <si>
    <t>Portfolio Overlap Report - Equity Schemes</t>
  </si>
  <si>
    <t>Scheme</t>
  </si>
  <si>
    <t>Quantum ESG Best In Class Strategy Fund</t>
  </si>
  <si>
    <t>Quantum Ethical Fund</t>
  </si>
  <si>
    <t>Quantum Small Cap Fund</t>
  </si>
  <si>
    <t>Quantum Tax Saving Fund</t>
  </si>
  <si>
    <t>Quantum Long Term Equity Value Fund</t>
  </si>
  <si>
    <t>-</t>
  </si>
  <si>
    <t>Portfolio Overlap Report - Debt Schemes</t>
  </si>
  <si>
    <t>Quantum Liquid Fund</t>
  </si>
  <si>
    <t>Quantum Dynamic Bond Fund</t>
  </si>
  <si>
    <t>Methodology (As per Annexure A):</t>
  </si>
  <si>
    <t>1. Weightage of each security = Market Value as % of Net Asset</t>
  </si>
  <si>
    <t>2. Only securities with valid ISINs are considered</t>
  </si>
  <si>
    <t>3. For each common security, minimum weightage between the two schemes is taken</t>
  </si>
  <si>
    <t>4. Portfolio Overlap (%) = Sum of minimum weightages of all common securities</t>
  </si>
  <si>
    <t>Note: '-' indicates the comparison is shown in the corresponding row/column. All values auto-update when Equity/Debt sheets are modified.</t>
  </si>
  <si>
    <t>QUANTUM MUTUAL FUND</t>
  </si>
  <si>
    <t>Scheme Code</t>
  </si>
  <si>
    <t>Scheme Name</t>
  </si>
  <si>
    <t>Security Code</t>
  </si>
  <si>
    <t>ISIN</t>
  </si>
  <si>
    <t>Security Name</t>
  </si>
  <si>
    <t>Security Type</t>
  </si>
  <si>
    <t>Security Type Name</t>
  </si>
  <si>
    <t>Quantity</t>
  </si>
  <si>
    <t>Face Value Per Unit (Rs.)</t>
  </si>
  <si>
    <t>Previous Market Price</t>
  </si>
  <si>
    <t>Current Market Price</t>
  </si>
  <si>
    <t>Price Variance between Previous &amp; Current (%)</t>
  </si>
  <si>
    <t>Quotation Currency</t>
  </si>
  <si>
    <t>Average Unit Cost (Rs.)</t>
  </si>
  <si>
    <t>Total Book Cost (Rs.)</t>
  </si>
  <si>
    <t>Ammortised Book Cost (Rs.)</t>
  </si>
  <si>
    <t>Total Market Value (Rs.)</t>
  </si>
  <si>
    <t>Total Face Value (Rs.)</t>
  </si>
  <si>
    <t>Cummulative Unrealised Gain/(Loss) (Rs.)</t>
  </si>
  <si>
    <t>Unrealised Gain Loss for the Day (Rs.)</t>
  </si>
  <si>
    <t>Market Value as % of Net Asset</t>
  </si>
  <si>
    <t>Market Value as % of Total Investments</t>
  </si>
  <si>
    <t>Accrued Interest</t>
  </si>
  <si>
    <t>Accretion of Premium/Discount</t>
  </si>
  <si>
    <t>Price Date</t>
  </si>
  <si>
    <t>Rating</t>
  </si>
  <si>
    <t>Coupon Rate</t>
  </si>
  <si>
    <t>Previous IP Date</t>
  </si>
  <si>
    <t>Next  IP Date</t>
  </si>
  <si>
    <t>Final Maturity</t>
  </si>
  <si>
    <t>Residual Maturity Period (Days)</t>
  </si>
  <si>
    <t>Maturity / Put / Call / Reset Option</t>
  </si>
  <si>
    <t>Classification of Maturity / Put / Call / Reset Option</t>
  </si>
  <si>
    <t>Listed / Unlisted</t>
  </si>
  <si>
    <t>Illiquidty bps</t>
  </si>
  <si>
    <t>CBV Matrix</t>
  </si>
  <si>
    <t>Sector / Industry Classification</t>
  </si>
  <si>
    <t>Issuer Name</t>
  </si>
  <si>
    <t>Exchange</t>
  </si>
  <si>
    <t>QDBF</t>
  </si>
  <si>
    <t>CBLO</t>
  </si>
  <si>
    <t>INR</t>
  </si>
  <si>
    <t xml:space="preserve"> </t>
  </si>
  <si>
    <t>MATURITY</t>
  </si>
  <si>
    <t>UNLISTED</t>
  </si>
  <si>
    <t>Others</t>
  </si>
  <si>
    <t>Clearing Corporation of India Ltd</t>
  </si>
  <si>
    <t>NSE</t>
  </si>
  <si>
    <t>CBLO TOTAL</t>
  </si>
  <si>
    <t>CDMD50ME</t>
  </si>
  <si>
    <t>INF0RQ622028</t>
  </si>
  <si>
    <t>Corporate Debt Market Development Fund Class A2</t>
  </si>
  <si>
    <t>CDMDF</t>
  </si>
  <si>
    <t>Corporate Debt Market Development Fund</t>
  </si>
  <si>
    <t>CDMDF TOTAL</t>
  </si>
  <si>
    <t>CORPORATE</t>
  </si>
  <si>
    <t>Corporate Bond</t>
  </si>
  <si>
    <t>ICRA AAA</t>
  </si>
  <si>
    <t>LISTED</t>
  </si>
  <si>
    <t>Finance</t>
  </si>
  <si>
    <t>Housing &amp; Urban Development Corporation Limited</t>
  </si>
  <si>
    <t>CRISIL AAA</t>
  </si>
  <si>
    <t>National Bank For Agriculture and Rural Development</t>
  </si>
  <si>
    <t>NHBA337</t>
  </si>
  <si>
    <t>INE557F08GE4</t>
  </si>
  <si>
    <t>6.80% National Housing Bank NCD (MD 02/04/2032)</t>
  </si>
  <si>
    <t>CARE AAA</t>
  </si>
  <si>
    <t>National Housing Bank</t>
  </si>
  <si>
    <t>POWF419</t>
  </si>
  <si>
    <t>INE134E08JQ3</t>
  </si>
  <si>
    <t>8.95% Power Fin Corp Ltd SR 178 NCD (MD 10/10/28)</t>
  </si>
  <si>
    <t>Power Finance Corporation Limited</t>
  </si>
  <si>
    <t>SIDB573</t>
  </si>
  <si>
    <t>INE556F08KS8</t>
  </si>
  <si>
    <t>7.34% SIDBI NCD Ser III (MD 26/02/2029)</t>
  </si>
  <si>
    <t>Small Industries Dev Bank of India</t>
  </si>
  <si>
    <t>CORPORATE TOTAL</t>
  </si>
  <si>
    <t>GOI5152</t>
  </si>
  <si>
    <t>IN0020230051</t>
  </si>
  <si>
    <t>7.3% GOI (MD 19/06/2053)</t>
  </si>
  <si>
    <t>GOVERNMENT</t>
  </si>
  <si>
    <t>Government Bond</t>
  </si>
  <si>
    <t>SOV</t>
  </si>
  <si>
    <t>Government of India</t>
  </si>
  <si>
    <t>GOI5817</t>
  </si>
  <si>
    <t>IN0020240050</t>
  </si>
  <si>
    <t>7.04% GOI (MD 03/06/2029)</t>
  </si>
  <si>
    <t>GOI7094</t>
  </si>
  <si>
    <t>IN0020250091</t>
  </si>
  <si>
    <t>6.48% GOI (MD 06/10/2035)</t>
  </si>
  <si>
    <t>GOVERNMENT TOTAL</t>
  </si>
  <si>
    <t>GSEC-S</t>
  </si>
  <si>
    <t>State Government Bond</t>
  </si>
  <si>
    <t>State Government Securities</t>
  </si>
  <si>
    <t>GOI7060</t>
  </si>
  <si>
    <t>IN1520250144</t>
  </si>
  <si>
    <t>7.07% Gujarat SDL (MD 24/09/2032)</t>
  </si>
  <si>
    <t>GOI7073</t>
  </si>
  <si>
    <t>IN3120250276</t>
  </si>
  <si>
    <t>7.05% Tamilnadu SDL (MD 17/09/2031)</t>
  </si>
  <si>
    <t>GOI7303</t>
  </si>
  <si>
    <t>IN1920250074</t>
  </si>
  <si>
    <t>7.16% Karnataka SDL (MD 07/07/2031)</t>
  </si>
  <si>
    <t>GSEC-S TOTAL</t>
  </si>
  <si>
    <t>Cash &amp; Cash Equivalent:</t>
  </si>
  <si>
    <t>Net Asset:</t>
  </si>
  <si>
    <t>QEFF</t>
  </si>
  <si>
    <t>Quantum Diversified Equity All Cap Active FOF</t>
  </si>
  <si>
    <t>118535</t>
  </si>
  <si>
    <t>INF090I01FK3</t>
  </si>
  <si>
    <t>Franklin India Flexi Cap Fund - Direct - Gr</t>
  </si>
  <si>
    <t>MUTFUND</t>
  </si>
  <si>
    <t>Mutual Fund Units</t>
  </si>
  <si>
    <t>Franklin Templeton Mutual Fund</t>
  </si>
  <si>
    <t>118632</t>
  </si>
  <si>
    <t>INF204K01XI3</t>
  </si>
  <si>
    <t>Nippon India Large Cap Fund-Direct Growth Plan</t>
  </si>
  <si>
    <t>Nippon India Mutual Fund</t>
  </si>
  <si>
    <t>118950</t>
  </si>
  <si>
    <t>INF179K01VK7</t>
  </si>
  <si>
    <t>HDFC Focused Fund - Growth Option - Direct Plan</t>
  </si>
  <si>
    <t>HDFC Mutual Fund</t>
  </si>
  <si>
    <t>119250</t>
  </si>
  <si>
    <t>INF740K01PR3</t>
  </si>
  <si>
    <t>DSP Large Cap Fund - Direct Plan - Growth</t>
  </si>
  <si>
    <t>DSP Mutual Fund</t>
  </si>
  <si>
    <t>120403</t>
  </si>
  <si>
    <t>INF205K01MV6</t>
  </si>
  <si>
    <t>Invesco India Midcap Fund - Direct Plan - Growth</t>
  </si>
  <si>
    <t>Invesco Mutual Fund</t>
  </si>
  <si>
    <t>120596</t>
  </si>
  <si>
    <t>INF109K011O5</t>
  </si>
  <si>
    <t>ICICI Pru Large &amp; Mid Cap Fund -Direct Plan -Gr</t>
  </si>
  <si>
    <t>ICICI Prudential Mutual Fund</t>
  </si>
  <si>
    <t>120722</t>
  </si>
  <si>
    <t>INF109K018N2</t>
  </si>
  <si>
    <t>ICICI Prudential Focused Equity Fund -Dir Pl-Gr op</t>
  </si>
  <si>
    <t>MUTFUND TOTAL</t>
  </si>
  <si>
    <t>QGSF</t>
  </si>
  <si>
    <t>QGET52ME</t>
  </si>
  <si>
    <t>INF082J01408</t>
  </si>
  <si>
    <t>ETF</t>
  </si>
  <si>
    <t>Exchange Traded Funds</t>
  </si>
  <si>
    <t>Quantum Mutual Fund</t>
  </si>
  <si>
    <t>ETF TOTAL</t>
  </si>
  <si>
    <t>QLF</t>
  </si>
  <si>
    <t>QUANTUM LIQUID FUND</t>
  </si>
  <si>
    <t>CD</t>
  </si>
  <si>
    <t>Certificate of Deposit</t>
  </si>
  <si>
    <t>Banks</t>
  </si>
  <si>
    <t>Bank of Baroda</t>
  </si>
  <si>
    <t>CRISIL A1+</t>
  </si>
  <si>
    <t>Punjab National Bank</t>
  </si>
  <si>
    <t>State Bank of India</t>
  </si>
  <si>
    <t>CD TOTAL</t>
  </si>
  <si>
    <t>CP</t>
  </si>
  <si>
    <t>Commercial Paper</t>
  </si>
  <si>
    <t>Export Import Bank of India</t>
  </si>
  <si>
    <t>CARE A1+</t>
  </si>
  <si>
    <t>CP TOTAL</t>
  </si>
  <si>
    <t>TBILL</t>
  </si>
  <si>
    <t>Treasury Bill</t>
  </si>
  <si>
    <t>TBILL TOTAL</t>
  </si>
  <si>
    <t>QMAF</t>
  </si>
  <si>
    <t>Quantum Multi Asset Active FOF</t>
  </si>
  <si>
    <t>108479</t>
  </si>
  <si>
    <t>INF082J01499</t>
  </si>
  <si>
    <t>Quantum Nifty 50 ETF</t>
  </si>
  <si>
    <t>103490</t>
  </si>
  <si>
    <t>INF082J01036</t>
  </si>
  <si>
    <t>Quantum Value Fund - Direct Plan Grwth Opt</t>
  </si>
  <si>
    <t>103734</t>
  </si>
  <si>
    <t>INF082J01127</t>
  </si>
  <si>
    <t>Quantum Liquid Fund - Direct Plan Growth Option</t>
  </si>
  <si>
    <t>134494</t>
  </si>
  <si>
    <t>INF082J01176</t>
  </si>
  <si>
    <t>147372</t>
  </si>
  <si>
    <t>INF082J01382</t>
  </si>
  <si>
    <t>Quantum ESG Best In Cls Strategy Fund-DirPlan-GrOp</t>
  </si>
  <si>
    <t>QNFOF</t>
  </si>
  <si>
    <t>QESG</t>
  </si>
  <si>
    <t>QUANTUM ESG BEST IN CLASS STRATEGY FUND</t>
  </si>
  <si>
    <t>ABBP01</t>
  </si>
  <si>
    <t>INE07Y701011</t>
  </si>
  <si>
    <t>Hitachi Energy India Limited</t>
  </si>
  <si>
    <t>EQUITY</t>
  </si>
  <si>
    <t>Equity</t>
  </si>
  <si>
    <t>Electrical Equipment</t>
  </si>
  <si>
    <t>AMBE01</t>
  </si>
  <si>
    <t>INE371P01015</t>
  </si>
  <si>
    <t>Amber Enterprises India Limited</t>
  </si>
  <si>
    <t>Consumer Durables</t>
  </si>
  <si>
    <t>ASEA02</t>
  </si>
  <si>
    <t>INE117A01022</t>
  </si>
  <si>
    <t>ABB India Ltd</t>
  </si>
  <si>
    <t>ABB India Limited</t>
  </si>
  <si>
    <t>BAFL03</t>
  </si>
  <si>
    <t>INE296A01032</t>
  </si>
  <si>
    <t>Bajaj Finance Ltd</t>
  </si>
  <si>
    <t>Bajaj Finance Limited</t>
  </si>
  <si>
    <t>BALN01</t>
  </si>
  <si>
    <t>INE917I01010</t>
  </si>
  <si>
    <t>Bajaj Auto Ltd</t>
  </si>
  <si>
    <t>Automobiles</t>
  </si>
  <si>
    <t>Bajaj Auto Limited</t>
  </si>
  <si>
    <t>BFSL02</t>
  </si>
  <si>
    <t>INE918I01026</t>
  </si>
  <si>
    <t>Bajaj Finserv Ltd</t>
  </si>
  <si>
    <t>Bajaj Finserv Limited</t>
  </si>
  <si>
    <t>CAMS02</t>
  </si>
  <si>
    <t>INE596I01020</t>
  </si>
  <si>
    <t>Computer Age Management Services Limited</t>
  </si>
  <si>
    <t>Capital Markets</t>
  </si>
  <si>
    <t>CAST03</t>
  </si>
  <si>
    <t>INE172A01027</t>
  </si>
  <si>
    <t>Castrol India Ltd</t>
  </si>
  <si>
    <t>Petroleum Products</t>
  </si>
  <si>
    <t>Castrol India Limited</t>
  </si>
  <si>
    <t>CDSL01</t>
  </si>
  <si>
    <t>INE736A01011</t>
  </si>
  <si>
    <t>Central Depository Services (India) Limited</t>
  </si>
  <si>
    <t>CGCE01</t>
  </si>
  <si>
    <t>INE299U01018</t>
  </si>
  <si>
    <t>Crompton Greaves Consumer Electricals Limited</t>
  </si>
  <si>
    <t>COLG02</t>
  </si>
  <si>
    <t>INE259A01022</t>
  </si>
  <si>
    <t>Colgate Palmolive India Ltd</t>
  </si>
  <si>
    <t>Personal Products</t>
  </si>
  <si>
    <t>Colgate Palmolive (India) Limited</t>
  </si>
  <si>
    <t>DIXO02</t>
  </si>
  <si>
    <t>INE935N01020</t>
  </si>
  <si>
    <t>Dixon Technologies (India) Limited</t>
  </si>
  <si>
    <t>DLPL01</t>
  </si>
  <si>
    <t>INE600L01024</t>
  </si>
  <si>
    <t>Dr. Lal Pathlabs Limited</t>
  </si>
  <si>
    <t>Healthcare Services</t>
  </si>
  <si>
    <t>Dr. Lal Path Labs Limited</t>
  </si>
  <si>
    <t>EIML02</t>
  </si>
  <si>
    <t>INE066A01021</t>
  </si>
  <si>
    <t>Eicher Motors Limited</t>
  </si>
  <si>
    <t>ESSP02</t>
  </si>
  <si>
    <t>INE255A01020</t>
  </si>
  <si>
    <t>EPL Limited</t>
  </si>
  <si>
    <t>Industrial Products</t>
  </si>
  <si>
    <t>FEBA02</t>
  </si>
  <si>
    <t>INE171A01029</t>
  </si>
  <si>
    <t>The Federal Bank Limited</t>
  </si>
  <si>
    <t>HAIL03</t>
  </si>
  <si>
    <t>INE176B01034</t>
  </si>
  <si>
    <t>Havells India Ltd</t>
  </si>
  <si>
    <t>Havells India Limited</t>
  </si>
  <si>
    <t>HCLT02</t>
  </si>
  <si>
    <t>INE860A01027</t>
  </si>
  <si>
    <t>HCL Technologies Ltd</t>
  </si>
  <si>
    <t>IT - Software</t>
  </si>
  <si>
    <t>HCL Technologies Limited</t>
  </si>
  <si>
    <t>HDFB03</t>
  </si>
  <si>
    <t>INE040A01034</t>
  </si>
  <si>
    <t>HDFC Bank Ltd</t>
  </si>
  <si>
    <t>HDFC Bank Limited</t>
  </si>
  <si>
    <t>HDLI01</t>
  </si>
  <si>
    <t>INE795G01014</t>
  </si>
  <si>
    <t>HDFC Life Insurance Company Limited</t>
  </si>
  <si>
    <t>Insurance</t>
  </si>
  <si>
    <t>HERO02</t>
  </si>
  <si>
    <t>INE158A01026</t>
  </si>
  <si>
    <t>Hero MotoCorp Ltd</t>
  </si>
  <si>
    <t>Hero MotoCorp Limited</t>
  </si>
  <si>
    <t>HYUN01</t>
  </si>
  <si>
    <t>INE0V6F01027</t>
  </si>
  <si>
    <t>Hyundai Motor India Ltd</t>
  </si>
  <si>
    <t>Leisure Services</t>
  </si>
  <si>
    <t>IIBL01</t>
  </si>
  <si>
    <t>INE095A01012</t>
  </si>
  <si>
    <t>Indusind Bank Ltd</t>
  </si>
  <si>
    <t>IndusInd Bank Limited</t>
  </si>
  <si>
    <t>ILOM01</t>
  </si>
  <si>
    <t>INE765G01017</t>
  </si>
  <si>
    <t>ICICI Lombard General Insurance Company Ltd</t>
  </si>
  <si>
    <t>ICICI Lombard General Insurance Company Limited</t>
  </si>
  <si>
    <t>INFS02</t>
  </si>
  <si>
    <t>INE009A01021</t>
  </si>
  <si>
    <t>Infosys Ltd</t>
  </si>
  <si>
    <t>Infosys Limited</t>
  </si>
  <si>
    <t>IONX02</t>
  </si>
  <si>
    <t>INE570A01022</t>
  </si>
  <si>
    <t>ION Exchange (India) Limited</t>
  </si>
  <si>
    <t>Other Utilities</t>
  </si>
  <si>
    <t>IPLI01</t>
  </si>
  <si>
    <t>INE726G01019</t>
  </si>
  <si>
    <t>ICICI Prudential Life Insurance Company Limited</t>
  </si>
  <si>
    <t>KIMS02</t>
  </si>
  <si>
    <t>INE967H01025</t>
  </si>
  <si>
    <t>Krishna Institute Of Medical Sciences Limited</t>
  </si>
  <si>
    <t>KOMA03</t>
  </si>
  <si>
    <t>INE237A01036</t>
  </si>
  <si>
    <t>Kotak Mahindra Bank Ltd</t>
  </si>
  <si>
    <t>Kotak Mahindra Bank Limited</t>
  </si>
  <si>
    <t>LTOS02</t>
  </si>
  <si>
    <t>INE818H01020</t>
  </si>
  <si>
    <t>LT Foods Ltd</t>
  </si>
  <si>
    <t>Agricultural Food &amp; other Products</t>
  </si>
  <si>
    <t>LT Foods Limited</t>
  </si>
  <si>
    <t>MAHI02</t>
  </si>
  <si>
    <t>INE101A01026</t>
  </si>
  <si>
    <t>Mahindra &amp; Mahindra Ltd</t>
  </si>
  <si>
    <t>Mahindra &amp; Mahindra Limited</t>
  </si>
  <si>
    <t>MARC02</t>
  </si>
  <si>
    <t>INE196A01026</t>
  </si>
  <si>
    <t>Marico Ltd</t>
  </si>
  <si>
    <t>Marico Limited</t>
  </si>
  <si>
    <t>MAUD01</t>
  </si>
  <si>
    <t>INE585B01010</t>
  </si>
  <si>
    <t>Maruti Suzuki India Ltd</t>
  </si>
  <si>
    <t>Maruti Suzuki India Limited</t>
  </si>
  <si>
    <t>MOTI02</t>
  </si>
  <si>
    <t>INE323A01026</t>
  </si>
  <si>
    <t>Bosch Ltd</t>
  </si>
  <si>
    <t>Auto Components</t>
  </si>
  <si>
    <t>Bosch Limited</t>
  </si>
  <si>
    <t>NAHR01</t>
  </si>
  <si>
    <t>INE410P01011</t>
  </si>
  <si>
    <t>Narayana Hrudayalaya Limited</t>
  </si>
  <si>
    <t>NCCL01</t>
  </si>
  <si>
    <t>INE118D01016</t>
  </si>
  <si>
    <t>Nuvoco Vistas Corporation Limited</t>
  </si>
  <si>
    <t>Cement &amp; Cement Products</t>
  </si>
  <si>
    <t>PSYL02</t>
  </si>
  <si>
    <t>INE262H01021</t>
  </si>
  <si>
    <t>Persistent Systems Ltd</t>
  </si>
  <si>
    <t>Persistent Systems Limited</t>
  </si>
  <si>
    <t>RALL02</t>
  </si>
  <si>
    <t>INE613A01020</t>
  </si>
  <si>
    <t>Rallis India Ltd</t>
  </si>
  <si>
    <t>Fertilizers &amp; Agrochemicals</t>
  </si>
  <si>
    <t>Rallis India Limited</t>
  </si>
  <si>
    <t>SAEL02</t>
  </si>
  <si>
    <t>INE494B01023</t>
  </si>
  <si>
    <t>TVS Motor Company Ltd</t>
  </si>
  <si>
    <t>TVS Motor Company Limited</t>
  </si>
  <si>
    <t>SPCO02</t>
  </si>
  <si>
    <t>INE225D01027</t>
  </si>
  <si>
    <t>Symphony Ltd</t>
  </si>
  <si>
    <t>Symphony Limited</t>
  </si>
  <si>
    <t>SUFA02</t>
  </si>
  <si>
    <t>INE387A01021</t>
  </si>
  <si>
    <t>Sundram Fasteners Ltd</t>
  </si>
  <si>
    <t>Sundram Fasteners Limited</t>
  </si>
  <si>
    <t>SYNI01</t>
  </si>
  <si>
    <t>INE398R01022</t>
  </si>
  <si>
    <t>Syngene International Ltd</t>
  </si>
  <si>
    <t>Syngene International Limited</t>
  </si>
  <si>
    <t>TCHE01</t>
  </si>
  <si>
    <t>INE092A01019</t>
  </si>
  <si>
    <t>Tata Chemicals Ltd</t>
  </si>
  <si>
    <t>Chemicals &amp; Petrochemicals</t>
  </si>
  <si>
    <t>Tata Chemicals Limited</t>
  </si>
  <si>
    <t>TCSL01</t>
  </si>
  <si>
    <t>INE467B01029</t>
  </si>
  <si>
    <t>Tata Consultancy Services Ltd</t>
  </si>
  <si>
    <t>Tata Consultancy Services Limited</t>
  </si>
  <si>
    <t>TWAT02</t>
  </si>
  <si>
    <t>INE280A01028</t>
  </si>
  <si>
    <t>Titan Company Limited</t>
  </si>
  <si>
    <t>VATE03</t>
  </si>
  <si>
    <t>INE956G01038</t>
  </si>
  <si>
    <t>VA Tech Wabag Ltd</t>
  </si>
  <si>
    <t>VA Tech Wabag Limited</t>
  </si>
  <si>
    <t>VOLT02</t>
  </si>
  <si>
    <t>INE226A01021</t>
  </si>
  <si>
    <t>Voltas Ltd</t>
  </si>
  <si>
    <t>Voltas Limited</t>
  </si>
  <si>
    <t>VORL03</t>
  </si>
  <si>
    <t>INE410B01037</t>
  </si>
  <si>
    <t>Vinati Organics Limited</t>
  </si>
  <si>
    <t>VSNL01</t>
  </si>
  <si>
    <t>INE151A01013</t>
  </si>
  <si>
    <t>Tata Communications Ltd</t>
  </si>
  <si>
    <t>Telecom - Services</t>
  </si>
  <si>
    <t>Tata Communications Limited</t>
  </si>
  <si>
    <t>WIPR02</t>
  </si>
  <si>
    <t>INE075A01022</t>
  </si>
  <si>
    <t>Wipro Ltd</t>
  </si>
  <si>
    <t>Wipro Limited</t>
  </si>
  <si>
    <t>EQUITY TOTAL</t>
  </si>
  <si>
    <t>QETHICAL</t>
  </si>
  <si>
    <t>BFLS01</t>
  </si>
  <si>
    <t>INE356A01018</t>
  </si>
  <si>
    <t>Mphasis Ltd</t>
  </si>
  <si>
    <t>Mphasis Limited</t>
  </si>
  <si>
    <t>BORL01</t>
  </si>
  <si>
    <t>INE02PY01013</t>
  </si>
  <si>
    <t>Borosil Limited</t>
  </si>
  <si>
    <t>GMMF02</t>
  </si>
  <si>
    <t>INE541A01023</t>
  </si>
  <si>
    <t>GMM Pfaudler Limited</t>
  </si>
  <si>
    <t>Industrial Manufacturing</t>
  </si>
  <si>
    <t>KELV01</t>
  </si>
  <si>
    <t>INE716A01013</t>
  </si>
  <si>
    <t>Whirlpool of India Ltd</t>
  </si>
  <si>
    <t>Whirlpool of India Limited</t>
  </si>
  <si>
    <t>MOSU03</t>
  </si>
  <si>
    <t>INE775A01035</t>
  </si>
  <si>
    <t>Samvardhana Motherson International Ltd</t>
  </si>
  <si>
    <t>Samvardhana Motherson International Limited</t>
  </si>
  <si>
    <t>NITL02</t>
  </si>
  <si>
    <t>INE591G01025</t>
  </si>
  <si>
    <t>Coforge Limited</t>
  </si>
  <si>
    <t>OREL01</t>
  </si>
  <si>
    <t>INE142Z01019</t>
  </si>
  <si>
    <t>Orient Electric Limited</t>
  </si>
  <si>
    <t>TEMA02</t>
  </si>
  <si>
    <t>INE669C01036</t>
  </si>
  <si>
    <t>Tech Mahindra Ltd</t>
  </si>
  <si>
    <t>Tech Mahindra Limited</t>
  </si>
  <si>
    <t>QIF</t>
  </si>
  <si>
    <t>QUANTUM NIFTY 50 ETF</t>
  </si>
  <si>
    <t>ADAN02</t>
  </si>
  <si>
    <t>INE423A01024</t>
  </si>
  <si>
    <t>Adani Enterprises Ltd</t>
  </si>
  <si>
    <t>Metals &amp; Minerals Trading</t>
  </si>
  <si>
    <t>Adani Enterprises Limited</t>
  </si>
  <si>
    <t>APOL02</t>
  </si>
  <si>
    <t>INE437A01024</t>
  </si>
  <si>
    <t>Apollo Hospitals Enterprise Limited</t>
  </si>
  <si>
    <t>ASPA02</t>
  </si>
  <si>
    <t>INE021A01026</t>
  </si>
  <si>
    <t>Asian Paints Ltd</t>
  </si>
  <si>
    <t>Asian Paints Limited</t>
  </si>
  <si>
    <t>BHEL02</t>
  </si>
  <si>
    <t>INE263A01024</t>
  </si>
  <si>
    <t>Bharat Electronics Ltd</t>
  </si>
  <si>
    <t>Aerospace &amp; Defense</t>
  </si>
  <si>
    <t>Bharat Electronics Limited</t>
  </si>
  <si>
    <t>BTVL02</t>
  </si>
  <si>
    <t>INE397D01024</t>
  </si>
  <si>
    <t>Bharti Airtel Ltd</t>
  </si>
  <si>
    <t>Bharti Airtel Limited</t>
  </si>
  <si>
    <t>CIPL03</t>
  </si>
  <si>
    <t>INE059A01026</t>
  </si>
  <si>
    <t>Cipla Ltd</t>
  </si>
  <si>
    <t>Pharmaceuticals &amp; Biotechnology</t>
  </si>
  <si>
    <t>Cipla Limited</t>
  </si>
  <si>
    <t>COAL01</t>
  </si>
  <si>
    <t>INE522F01014</t>
  </si>
  <si>
    <t>Coal India Ltd</t>
  </si>
  <si>
    <t>Consumable Fuels</t>
  </si>
  <si>
    <t>Coal India Limited</t>
  </si>
  <si>
    <t>DRRL03</t>
  </si>
  <si>
    <t>INE089A01031</t>
  </si>
  <si>
    <t>Dr Reddys Laboratories Ltd</t>
  </si>
  <si>
    <t>Dr. Reddy's Laboratories Limited</t>
  </si>
  <si>
    <t>GRAS02</t>
  </si>
  <si>
    <t>INE047A01021</t>
  </si>
  <si>
    <t>Grasim Industries Ltd</t>
  </si>
  <si>
    <t>Grasim Industries Limited</t>
  </si>
  <si>
    <t>HINI02</t>
  </si>
  <si>
    <t>INE038A01020</t>
  </si>
  <si>
    <t>Hindalco Industries Ltd</t>
  </si>
  <si>
    <t>Non - Ferrous Metals</t>
  </si>
  <si>
    <t>Hindalco Industries Limited</t>
  </si>
  <si>
    <t>HLEL02</t>
  </si>
  <si>
    <t>INE030A01027</t>
  </si>
  <si>
    <t>Hindustan Unilever Ltd</t>
  </si>
  <si>
    <t>Diversified FMCG</t>
  </si>
  <si>
    <t>Hindustan Unilever Limited</t>
  </si>
  <si>
    <t>IBCL05</t>
  </si>
  <si>
    <t>INE090A01021</t>
  </si>
  <si>
    <t>ICICI Bank Ltd</t>
  </si>
  <si>
    <t>ICICI Bank Limited</t>
  </si>
  <si>
    <t>INAV01</t>
  </si>
  <si>
    <t>INE646L01027</t>
  </si>
  <si>
    <t>Interglobe Aviation Ltd</t>
  </si>
  <si>
    <t>Transport Services</t>
  </si>
  <si>
    <t>InterGlobe Aviation Limited</t>
  </si>
  <si>
    <t>ITCL02</t>
  </si>
  <si>
    <t>INE154A01025</t>
  </si>
  <si>
    <t>ITC Ltd</t>
  </si>
  <si>
    <t>ITC Limited</t>
  </si>
  <si>
    <t>JVSL04</t>
  </si>
  <si>
    <t>INE019A01038</t>
  </si>
  <si>
    <t>JSW Steel Ltd</t>
  </si>
  <si>
    <t>Ferrous Metals</t>
  </si>
  <si>
    <t>JSW Steel Limited</t>
  </si>
  <si>
    <t>LAKM02</t>
  </si>
  <si>
    <t>INE849A01020</t>
  </si>
  <si>
    <t>Trent Ltd</t>
  </si>
  <si>
    <t>Retailing</t>
  </si>
  <si>
    <t>Trent Limited</t>
  </si>
  <si>
    <t>LARS02</t>
  </si>
  <si>
    <t>INE018A01030</t>
  </si>
  <si>
    <t>Larsen &amp; Toubro Ltd</t>
  </si>
  <si>
    <t>Construction</t>
  </si>
  <si>
    <t>Larsen &amp; Toubro Limited</t>
  </si>
  <si>
    <t>MAHE01</t>
  </si>
  <si>
    <t>INE027H01010</t>
  </si>
  <si>
    <t>Max Healthcare Institute Limited</t>
  </si>
  <si>
    <t>MUND02</t>
  </si>
  <si>
    <t>INE742F01042</t>
  </si>
  <si>
    <t>Adani Ports and Special Economic Zone Ltd</t>
  </si>
  <si>
    <t>Transport Infrastructure</t>
  </si>
  <si>
    <t>Adani Ports and Special Economic Zone Limited</t>
  </si>
  <si>
    <t>NEST02</t>
  </si>
  <si>
    <t>INE239A01024</t>
  </si>
  <si>
    <t>Nestle India Limited</t>
  </si>
  <si>
    <t>Food Products</t>
  </si>
  <si>
    <t>NTPC01</t>
  </si>
  <si>
    <t>INE733E01010</t>
  </si>
  <si>
    <t>NTPC Ltd</t>
  </si>
  <si>
    <t>Power</t>
  </si>
  <si>
    <t>NTPC Limited</t>
  </si>
  <si>
    <t>ONGC02</t>
  </si>
  <si>
    <t>INE213A01029</t>
  </si>
  <si>
    <t>Oil &amp; Natural Gas Corporation Ltd</t>
  </si>
  <si>
    <t>Oil</t>
  </si>
  <si>
    <t>Oil &amp; Natural Gas Corporation Limited</t>
  </si>
  <si>
    <t>PGCI01</t>
  </si>
  <si>
    <t>INE752E01010</t>
  </si>
  <si>
    <t>Power Grid Corporation of India Ltd</t>
  </si>
  <si>
    <t>Power Grid Corporation of India Limited</t>
  </si>
  <si>
    <t>RELS01</t>
  </si>
  <si>
    <t>INE758E01017</t>
  </si>
  <si>
    <t>Jio Financial Services Limited</t>
  </si>
  <si>
    <t>RIND01</t>
  </si>
  <si>
    <t>INE002A01018</t>
  </si>
  <si>
    <t>Reliance Industries Ltd</t>
  </si>
  <si>
    <t>Reliance Industries Limited</t>
  </si>
  <si>
    <t>SBAI02</t>
  </si>
  <si>
    <t>INE062A01020</t>
  </si>
  <si>
    <t>SHTR02</t>
  </si>
  <si>
    <t>INE721A01047</t>
  </si>
  <si>
    <t>Shriram Finance Limited</t>
  </si>
  <si>
    <t>SLIF01</t>
  </si>
  <si>
    <t>INE123W01016</t>
  </si>
  <si>
    <t>SBI Life Insurance Company Limited</t>
  </si>
  <si>
    <t>SPIL03</t>
  </si>
  <si>
    <t>INE044A01036</t>
  </si>
  <si>
    <t>Sun Pharmaceutical Industries Limited</t>
  </si>
  <si>
    <t>TELC03</t>
  </si>
  <si>
    <t>INE155A01022</t>
  </si>
  <si>
    <t>Tata Motors Passenger Vehicles Limited</t>
  </si>
  <si>
    <t>TISC03</t>
  </si>
  <si>
    <t>INE081A01020</t>
  </si>
  <si>
    <t>Tata Steel Ltd</t>
  </si>
  <si>
    <t>Tata Steel Limited</t>
  </si>
  <si>
    <t>TTEA02</t>
  </si>
  <si>
    <t>INE192A01025</t>
  </si>
  <si>
    <t>Tata Consumer Products Ltd</t>
  </si>
  <si>
    <t>Tata Consumer Products Limited</t>
  </si>
  <si>
    <t>ULCC01</t>
  </si>
  <si>
    <t>INE481G01011</t>
  </si>
  <si>
    <t>Ultratech Cement Ltd</t>
  </si>
  <si>
    <t>UltraTech Cement Limited</t>
  </si>
  <si>
    <t>UTIB02</t>
  </si>
  <si>
    <t>INE238A01034</t>
  </si>
  <si>
    <t>Axis Bank Ltd</t>
  </si>
  <si>
    <t>Axis Bank Limited</t>
  </si>
  <si>
    <t>ZMPL01</t>
  </si>
  <si>
    <t>INE758T01015</t>
  </si>
  <si>
    <t>Eternal Limited</t>
  </si>
  <si>
    <t>QLTEF</t>
  </si>
  <si>
    <t>QUANTUM VALUE FUND</t>
  </si>
  <si>
    <t>BSLM02</t>
  </si>
  <si>
    <t>INE404A01024</t>
  </si>
  <si>
    <t>Aditya Birla Sun Life AMC Limited</t>
  </si>
  <si>
    <t>CCOI02</t>
  </si>
  <si>
    <t>INE111A01025</t>
  </si>
  <si>
    <t>Container Corporation of India Ltd</t>
  </si>
  <si>
    <t>Container Corporation of India Limited</t>
  </si>
  <si>
    <t>CHLO02</t>
  </si>
  <si>
    <t>INE302A01020</t>
  </si>
  <si>
    <t>Exide Industries Ltd</t>
  </si>
  <si>
    <t>Exide Industries Limited</t>
  </si>
  <si>
    <t>CMSI01</t>
  </si>
  <si>
    <t>INE925R01014</t>
  </si>
  <si>
    <t>CMS Info System Limited</t>
  </si>
  <si>
    <t>Commercial Services &amp; Supplies</t>
  </si>
  <si>
    <t>GAIL01</t>
  </si>
  <si>
    <t>INE129A01019</t>
  </si>
  <si>
    <t>Gail (India) Ltd</t>
  </si>
  <si>
    <t>Gas</t>
  </si>
  <si>
    <t>GAIL (India) Limited</t>
  </si>
  <si>
    <t>GODP02</t>
  </si>
  <si>
    <t>INE484J01027</t>
  </si>
  <si>
    <t>Godrej Properties Ltd</t>
  </si>
  <si>
    <t>Realty</t>
  </si>
  <si>
    <t>Godrej Properties Limited</t>
  </si>
  <si>
    <t>LICH02</t>
  </si>
  <si>
    <t>INE115A01026</t>
  </si>
  <si>
    <t>LIC Housing Finance Ltd</t>
  </si>
  <si>
    <t>LIC Housing Finance Limited</t>
  </si>
  <si>
    <t>STHE01</t>
  </si>
  <si>
    <t>INE575P01011</t>
  </si>
  <si>
    <t>Star Health and Allied Insurance Co Ltd</t>
  </si>
  <si>
    <t>Star Health And Allied Insurance Company Limited</t>
  </si>
  <si>
    <t>QMULTI</t>
  </si>
  <si>
    <t>Quantum Multi Asset Allocation Fund</t>
  </si>
  <si>
    <t>TMLC01</t>
  </si>
  <si>
    <t>INE1TAE01010</t>
  </si>
  <si>
    <t>Tata Motors Ltd</t>
  </si>
  <si>
    <t>Agricultural, Commercial &amp; Construction Vehicles</t>
  </si>
  <si>
    <t>GOI5398</t>
  </si>
  <si>
    <t>IN0020230119</t>
  </si>
  <si>
    <t>7.33% GOI (MD 30/10/2026)</t>
  </si>
  <si>
    <t>QSCAPF</t>
  </si>
  <si>
    <t>ACRY02</t>
  </si>
  <si>
    <t>INE482D01024</t>
  </si>
  <si>
    <t>Carysil Limited</t>
  </si>
  <si>
    <t>AUHF01</t>
  </si>
  <si>
    <t>INE216P01012</t>
  </si>
  <si>
    <t>Aavas Financiers Limited</t>
  </si>
  <si>
    <t>CANH02</t>
  </si>
  <si>
    <t>INE477A01020</t>
  </si>
  <si>
    <t>Can Fin Homes Limited</t>
  </si>
  <si>
    <t>CPIL02</t>
  </si>
  <si>
    <t>INE421D01022</t>
  </si>
  <si>
    <t>CCL Products India Ltd</t>
  </si>
  <si>
    <t>CCL Products (India) Limited</t>
  </si>
  <si>
    <t>CRAF01</t>
  </si>
  <si>
    <t>INE00LO01017</t>
  </si>
  <si>
    <t>Craftsman Automation Limited</t>
  </si>
  <si>
    <t>CSBL01</t>
  </si>
  <si>
    <t>INE679A01013</t>
  </si>
  <si>
    <t>CSB Bank Limited</t>
  </si>
  <si>
    <t>CUBI02</t>
  </si>
  <si>
    <t>INE491A01021</t>
  </si>
  <si>
    <t>City Union Bank Ltd</t>
  </si>
  <si>
    <t>City Union Bank Limited</t>
  </si>
  <si>
    <t>EFPL01</t>
  </si>
  <si>
    <t>INE063P01018</t>
  </si>
  <si>
    <t>Equitas Small Finance Bank Limited</t>
  </si>
  <si>
    <t>ENGI02</t>
  </si>
  <si>
    <t>INE510A01028</t>
  </si>
  <si>
    <t>Engineers India Ltd</t>
  </si>
  <si>
    <t>Engineers India Limited</t>
  </si>
  <si>
    <t>ERIS01</t>
  </si>
  <si>
    <t>INE406M01024</t>
  </si>
  <si>
    <t>Eris Lifesciences Limited</t>
  </si>
  <si>
    <t>GLLS01</t>
  </si>
  <si>
    <t>INE03Q201024</t>
  </si>
  <si>
    <t>Alivus Life Sciences Limited</t>
  </si>
  <si>
    <t>GOEL02</t>
  </si>
  <si>
    <t>INE955D01029</t>
  </si>
  <si>
    <t>Genus Power Infrastructures Limited</t>
  </si>
  <si>
    <t>GOSL03</t>
  </si>
  <si>
    <t>INE233A01035</t>
  </si>
  <si>
    <t>Godrej Industries Ltd</t>
  </si>
  <si>
    <t>Diversified</t>
  </si>
  <si>
    <t>Godrej Industries Limited</t>
  </si>
  <si>
    <t>GRFL02</t>
  </si>
  <si>
    <t>INE079J01017</t>
  </si>
  <si>
    <t>Gateway Distriparks Limited</t>
  </si>
  <si>
    <t>GUCL01</t>
  </si>
  <si>
    <t>INE256D01014</t>
  </si>
  <si>
    <t>Genus Prime Infra Limited</t>
  </si>
  <si>
    <t>INEN02</t>
  </si>
  <si>
    <t>INE136B01020</t>
  </si>
  <si>
    <t>Cyient Limited</t>
  </si>
  <si>
    <t>IT - Services</t>
  </si>
  <si>
    <t>KAVY06</t>
  </si>
  <si>
    <t>INE036D01028</t>
  </si>
  <si>
    <t>Karur Vysya Bank Ltd</t>
  </si>
  <si>
    <t>Karur Vysya Bank Limited</t>
  </si>
  <si>
    <t>KPIT03</t>
  </si>
  <si>
    <t>INE836A01035</t>
  </si>
  <si>
    <t>Birlasoft Limited</t>
  </si>
  <si>
    <t>KPNE02</t>
  </si>
  <si>
    <t>INE811A01020</t>
  </si>
  <si>
    <t>Kirloskar Pneumatic Company Limited</t>
  </si>
  <si>
    <t>LATL02</t>
  </si>
  <si>
    <t>INE872H01027</t>
  </si>
  <si>
    <t>Lumax Auto Technologies Limited</t>
  </si>
  <si>
    <t>LTHL01</t>
  </si>
  <si>
    <t>INE970X01018</t>
  </si>
  <si>
    <t>Lemon Tree Hotels Limited</t>
  </si>
  <si>
    <t>LUMI01</t>
  </si>
  <si>
    <t>INE162B01018</t>
  </si>
  <si>
    <t>Lumax Industries Ltd</t>
  </si>
  <si>
    <t>Lumax Industries Limited</t>
  </si>
  <si>
    <t>MACI01</t>
  </si>
  <si>
    <t>INE943D01017</t>
  </si>
  <si>
    <t>MPs Ltd</t>
  </si>
  <si>
    <t>MPS Limited</t>
  </si>
  <si>
    <t>MASL02</t>
  </si>
  <si>
    <t>INE759A01021</t>
  </si>
  <si>
    <t>Mastek Ltd</t>
  </si>
  <si>
    <t>Mastek Limited</t>
  </si>
  <si>
    <t>MAUL02</t>
  </si>
  <si>
    <t>INE040D01038</t>
  </si>
  <si>
    <t>Mayur Uniquoters Ltd</t>
  </si>
  <si>
    <t>Mayur Uniquoters Limited</t>
  </si>
  <si>
    <t>MTTP02</t>
  </si>
  <si>
    <t>INE893J01029</t>
  </si>
  <si>
    <t>Mold-Tek Packaging Limited</t>
  </si>
  <si>
    <t>PVRL01</t>
  </si>
  <si>
    <t>INE191H01014</t>
  </si>
  <si>
    <t>PVR INOX Ltd</t>
  </si>
  <si>
    <t>Entertainment</t>
  </si>
  <si>
    <t>PVR INOX Limited</t>
  </si>
  <si>
    <t>SANE01</t>
  </si>
  <si>
    <t>INE953O01021</t>
  </si>
  <si>
    <t>Sansera Engineering Limited</t>
  </si>
  <si>
    <t>SANH01</t>
  </si>
  <si>
    <t>INE278H01035</t>
  </si>
  <si>
    <t>Sandhar Technologies Limited</t>
  </si>
  <si>
    <t>SHKE01</t>
  </si>
  <si>
    <t>INE500L01026</t>
  </si>
  <si>
    <t>S H Kelkar &amp; Company Ltd</t>
  </si>
  <si>
    <t>S H Kelkar and Company Limited</t>
  </si>
  <si>
    <t>SIHL01</t>
  </si>
  <si>
    <t>INE08U801020</t>
  </si>
  <si>
    <t>Samhi Hotels Limited</t>
  </si>
  <si>
    <t>SJSE01</t>
  </si>
  <si>
    <t>INE284S01014</t>
  </si>
  <si>
    <t>S.J.S. Enterprises Limited</t>
  </si>
  <si>
    <t>SULS01</t>
  </si>
  <si>
    <t>INE07RO01027</t>
  </si>
  <si>
    <t>Supriya Lifescience Limited</t>
  </si>
  <si>
    <t>TLSL01</t>
  </si>
  <si>
    <t>INE985S01024</t>
  </si>
  <si>
    <t>TeamLease Services Limited</t>
  </si>
  <si>
    <t>UTIA01</t>
  </si>
  <si>
    <t>INE094J01016</t>
  </si>
  <si>
    <t>UTI Asset Management Company Ltd</t>
  </si>
  <si>
    <t>UTI Asset Management Company Limited</t>
  </si>
  <si>
    <t>VGIL02</t>
  </si>
  <si>
    <t>INE951I01027</t>
  </si>
  <si>
    <t>V-Guard Industries Limited</t>
  </si>
  <si>
    <t>XINL01</t>
  </si>
  <si>
    <t>INE445C01015</t>
  </si>
  <si>
    <t>Xpro India Limited</t>
  </si>
  <si>
    <t>QTSF</t>
  </si>
  <si>
    <t>Quantum ELSS Tax Saver Fund</t>
  </si>
  <si>
    <t>QUETFG</t>
  </si>
  <si>
    <t>GOLD100</t>
  </si>
  <si>
    <t>DBXXXGOLD100</t>
  </si>
  <si>
    <t>GOLD .995 1KG BAR - Mumbai</t>
  </si>
  <si>
    <t>GOLD</t>
  </si>
  <si>
    <t>Gold</t>
  </si>
  <si>
    <t>GOLD101</t>
  </si>
  <si>
    <t>DBXXXGOLD101</t>
  </si>
  <si>
    <t>GOLD 999 100GM BAR - Mumbai</t>
  </si>
  <si>
    <t>GOLD102</t>
  </si>
  <si>
    <t>DBXXXGOLD102</t>
  </si>
  <si>
    <t>GOLD 995 1KG BAR-Ahmedabad</t>
  </si>
  <si>
    <t>GOLD112</t>
  </si>
  <si>
    <t>DBXXXGOLD112</t>
  </si>
  <si>
    <t>GOLD .999 100 Grm-Ahmedabad</t>
  </si>
  <si>
    <t>GOLD TOTAL</t>
  </si>
  <si>
    <t>Portfolio Overlap Calculation: QLTEF vs QESG</t>
  </si>
  <si>
    <t>Based on Methodology from Annexure A (Auto-updates when Equity sheet changes)</t>
  </si>
  <si>
    <t>QLTEF Weightage (%)</t>
  </si>
  <si>
    <t>QESG Weightage (%)</t>
  </si>
  <si>
    <t>Overlap (Min of both) (%)</t>
  </si>
  <si>
    <t>PORTFOLIO OVERLAP (%)</t>
  </si>
  <si>
    <t>Portfolio Overlap Calculation: QLTEF vs QETHICAL</t>
  </si>
  <si>
    <t>QETHICAL Weightage (%)</t>
  </si>
  <si>
    <t>Portfolio Overlap Calculation: QLTEF vs QSCAPF</t>
  </si>
  <si>
    <t>QSCAPF Weightage (%)</t>
  </si>
  <si>
    <t>Portfolio Overlap Calculation: QLTEF vs QTSF</t>
  </si>
  <si>
    <t>QTSF Weightage (%)</t>
  </si>
  <si>
    <t>Portfolio Overlap Calculation: QESG vs QETHICAL</t>
  </si>
  <si>
    <t>Portfolio Overlap Calculation: QESG vs QTSF</t>
  </si>
  <si>
    <t>Portfolio Overlap Calculation: QTSF vs QETHICAL</t>
  </si>
  <si>
    <t>Portfolio Overlap Calculation: QESG vs QSCAPF</t>
  </si>
  <si>
    <t>Portfolio Overlap Calculation: QTSF vs QSCAPF</t>
  </si>
  <si>
    <t>Portfolio Overlap Calculation: QSCAPF vs QETHICAL</t>
  </si>
  <si>
    <t>Portfolio Overlap Calculation: QLTEF vs QMULTI</t>
  </si>
  <si>
    <t>Based on Equity Holdings</t>
  </si>
  <si>
    <t>QMULTI Weightage (%)</t>
  </si>
  <si>
    <t>Overlap (Min Weightage)</t>
  </si>
  <si>
    <t>Total Securities:</t>
  </si>
  <si>
    <t>Common Securities:</t>
  </si>
  <si>
    <t>Portfolio Overlap Calculation: QDBF vs QLF</t>
  </si>
  <si>
    <t>Based on Debt Holdings</t>
  </si>
  <si>
    <t>QDBF Weightage (%)</t>
  </si>
  <si>
    <t>QLF Weightage (%)</t>
  </si>
  <si>
    <t>Portfolio Overlap Calculation: QDBF vs QMULTI</t>
  </si>
  <si>
    <t>Debt Securities Only (QMULTI has no debt holdings)</t>
  </si>
  <si>
    <t>Portfolio Overlap Calculation: QLF vs QMULTI</t>
  </si>
  <si>
    <t>Portfolio Overlap Calculation: QMULTI vs QESG</t>
  </si>
  <si>
    <t>Based on Equity Holdings (Methodology from Annexure A)</t>
  </si>
  <si>
    <t>Portfolio Overlap Calculation: QMULTI vs QETHICAL</t>
  </si>
  <si>
    <t>Portfolio Overlap Calculation: QMULTI vs QSCAPF</t>
  </si>
  <si>
    <t>Portfolio Overlap Calculation: QMULTI vs QTSF</t>
  </si>
  <si>
    <t>Equity Scheme Weightage Lookup - Auto-updates from Equity Sheet</t>
  </si>
  <si>
    <t>This sheet extracts unique ISINs and weightages for each scheme</t>
  </si>
  <si>
    <t>Instructions: This sheet auto-populates. Do NOT edit manually.</t>
  </si>
  <si>
    <t>QLTEF vs QESG</t>
  </si>
  <si>
    <t>QLTEF vs QETHICAL</t>
  </si>
  <si>
    <t>QLTEF vs QSCAPF</t>
  </si>
  <si>
    <t>QLTEF vs QTSF</t>
  </si>
  <si>
    <t>QLTEF vs QMULTI</t>
  </si>
  <si>
    <t>QESG vs QETHICAL</t>
  </si>
  <si>
    <t>QESG vs QSCAPF</t>
  </si>
  <si>
    <t>QESG vs QTSF</t>
  </si>
  <si>
    <t>QESG vs QMULTI</t>
  </si>
  <si>
    <t>QETHICAL vs QSCAPF</t>
  </si>
  <si>
    <t>QETHICAL vs QTSF</t>
  </si>
  <si>
    <t>QETHICAL vs QMULTI</t>
  </si>
  <si>
    <t>QSCAPF vs QTSF</t>
  </si>
  <si>
    <t>QSCAPF vs QMULTI</t>
  </si>
  <si>
    <t>QTSF vs QMULTI</t>
  </si>
  <si>
    <t>PORTFOLIO OVERLAP SUMMARY (%)</t>
  </si>
  <si>
    <t>QLTEF vs QESG:</t>
  </si>
  <si>
    <t>QLTEF vs QETHICAL:</t>
  </si>
  <si>
    <t>QLTEF vs QSCAPF:</t>
  </si>
  <si>
    <t>QLTEF vs QTSF:</t>
  </si>
  <si>
    <t>QLTEF vs QMULTI:</t>
  </si>
  <si>
    <t>QESG vs QETHICAL:</t>
  </si>
  <si>
    <t>QESG vs QSCAPF:</t>
  </si>
  <si>
    <t>QESG vs QTSF:</t>
  </si>
  <si>
    <t>QESG vs QMULTI:</t>
  </si>
  <si>
    <t>QETHICAL vs QSCAPF:</t>
  </si>
  <si>
    <t>QETHICAL vs QTSF:</t>
  </si>
  <si>
    <t>QETHICAL vs QMULTI:</t>
  </si>
  <si>
    <t>QSCAPF vs QTSF:</t>
  </si>
  <si>
    <t>QSCAPF vs QMULTI:</t>
  </si>
  <si>
    <t>QTSF vs QMULTI:</t>
  </si>
  <si>
    <t>Debt Scheme Weightage Lookup - Auto-updates from Debt Sheet</t>
  </si>
  <si>
    <t>This sheet extracts unique ISINs and weightages for each debt scheme</t>
  </si>
  <si>
    <t>QDBF vs QLF</t>
  </si>
  <si>
    <t>QDBF vs QLF:</t>
  </si>
  <si>
    <t>SUMMARY</t>
  </si>
  <si>
    <t>Canara Bank</t>
  </si>
  <si>
    <t>NHBA322</t>
  </si>
  <si>
    <t>INE557F08FS6</t>
  </si>
  <si>
    <t>7.4% National Hsg Bank Ltd NCD (16/07/2026)</t>
  </si>
  <si>
    <t>GOI1599</t>
  </si>
  <si>
    <t>IN1520160061</t>
  </si>
  <si>
    <t>7.83% Gujarat SDL(MD 13/07/2026)</t>
  </si>
  <si>
    <t>TBIL2533</t>
  </si>
  <si>
    <t>IN002025Z153</t>
  </si>
  <si>
    <t>364 Days Tbill (MD 09/07/2026)</t>
  </si>
  <si>
    <t>FESL01</t>
  </si>
  <si>
    <t>INE0KCE01017</t>
  </si>
  <si>
    <t>Eureka Forbes Ltd</t>
  </si>
  <si>
    <t>SAFI02</t>
  </si>
  <si>
    <t>INE429E01023</t>
  </si>
  <si>
    <t>Safari Industries (India) Limited</t>
  </si>
  <si>
    <t>GOI6541</t>
  </si>
  <si>
    <t>IN3120240681</t>
  </si>
  <si>
    <t>6.89% Tamilnadu SDL (MD 19/09/2028)</t>
  </si>
  <si>
    <t>CAPP02</t>
  </si>
  <si>
    <t>INE475E01026</t>
  </si>
  <si>
    <t>Caplin Point Laboratories Limited</t>
  </si>
  <si>
    <t>CART01</t>
  </si>
  <si>
    <t>INE290S01011</t>
  </si>
  <si>
    <t>Cartrade Tech Limited</t>
  </si>
  <si>
    <t>HMTP01</t>
  </si>
  <si>
    <t>INE419U01012</t>
  </si>
  <si>
    <t>Happiest Minds Technologies Limited</t>
  </si>
  <si>
    <t>UPAI01</t>
  </si>
  <si>
    <t>INE244O01017</t>
  </si>
  <si>
    <t>Uniparts India Limited</t>
  </si>
  <si>
    <t>Holding Statement as on 30.06.2026</t>
  </si>
  <si>
    <t>Quantum Dynamic Term Fund</t>
  </si>
  <si>
    <t>TRP_010726</t>
  </si>
  <si>
    <t>NBAR896</t>
  </si>
  <si>
    <t>INE261F08EU4</t>
  </si>
  <si>
    <t>7.44% NABARD NCD SR 26F (MD 17/07/2029)</t>
  </si>
  <si>
    <t>GOI6889</t>
  </si>
  <si>
    <t>IN0020250042</t>
  </si>
  <si>
    <t>6.68% GOI (MD 07/07/2040)</t>
  </si>
  <si>
    <t>GOI6960</t>
  </si>
  <si>
    <t>IN0020250075</t>
  </si>
  <si>
    <t>7.24% GOI (MD 18/08/2055)</t>
  </si>
  <si>
    <t>119564</t>
  </si>
  <si>
    <t>INF209K01WE3</t>
  </si>
  <si>
    <t>Aditya Birla Sun Life Focused Eq Fund - Grw-Dir Pl</t>
  </si>
  <si>
    <t>Aditya Birla Sun Life Mutual Fund</t>
  </si>
  <si>
    <t>147473</t>
  </si>
  <si>
    <t>INF174KA1EN7</t>
  </si>
  <si>
    <t>Kotak Focused Fund- Direct Plan- Growth option</t>
  </si>
  <si>
    <t>Kotak Mutual Fund</t>
  </si>
  <si>
    <t>Quantum Gold ETF FOF</t>
  </si>
  <si>
    <t>Quantum Gold ETF</t>
  </si>
  <si>
    <t>BKBA583</t>
  </si>
  <si>
    <t>INE028A16ME8</t>
  </si>
  <si>
    <t>Bank of Baroda CD (MD 14/08/2026)</t>
  </si>
  <si>
    <t>CANB1114</t>
  </si>
  <si>
    <t>INE476A16J41</t>
  </si>
  <si>
    <t>Canara Bank CD (MD 01/09/2026)</t>
  </si>
  <si>
    <t>PUBA1154</t>
  </si>
  <si>
    <t>INE160A16UT0</t>
  </si>
  <si>
    <t>Punjab National Bank CD (MD 15/09/2026)</t>
  </si>
  <si>
    <t>HURD77</t>
  </si>
  <si>
    <t>INE031A08889</t>
  </si>
  <si>
    <t>7.48% HUDCO Sr A NCD (MD 20/08/2026)</t>
  </si>
  <si>
    <t>POWF487</t>
  </si>
  <si>
    <t>INE134E08LP1</t>
  </si>
  <si>
    <t>7.13% Power Fin Corp  NCD BS216 (MD 15/07/2026)</t>
  </si>
  <si>
    <t>POWF517</t>
  </si>
  <si>
    <t>INE134E08MT1</t>
  </si>
  <si>
    <t>7.64% Power Fin NCD 233B (MD 25/08/2026)</t>
  </si>
  <si>
    <t>SIDB513</t>
  </si>
  <si>
    <t>INE556F08KH1</t>
  </si>
  <si>
    <t>7.43% SIDBI NCD SerI (MD 31/08/2026)</t>
  </si>
  <si>
    <t>SIDB519</t>
  </si>
  <si>
    <t>INE556F08KI9</t>
  </si>
  <si>
    <t>7.44% SIDBI NCD Ser II (MD 04/09/2026)</t>
  </si>
  <si>
    <t>EXIM825</t>
  </si>
  <si>
    <t>INE514E14TJ8</t>
  </si>
  <si>
    <t>Export Import Bank of India CP (MD 21/08/2026)</t>
  </si>
  <si>
    <t>NBAR903</t>
  </si>
  <si>
    <t>INE261F14PF9</t>
  </si>
  <si>
    <t>National Bank For Agri &amp; Rural CP (MD 07/08/2026)</t>
  </si>
  <si>
    <t>TBIL2566</t>
  </si>
  <si>
    <t>IN002025Z252</t>
  </si>
  <si>
    <t>364 Days Tbill (MD 17/09/2026)</t>
  </si>
  <si>
    <t>TBIL2633</t>
  </si>
  <si>
    <t>IN002025Y487</t>
  </si>
  <si>
    <t>182 Days Tbill (MD 03/09/2026)</t>
  </si>
  <si>
    <t>TBIL2648</t>
  </si>
  <si>
    <t>IN002026X032</t>
  </si>
  <si>
    <t>91 Days Tbill (MD 23/07/2026)</t>
  </si>
  <si>
    <t>TBIL2652</t>
  </si>
  <si>
    <t>IN002026X040</t>
  </si>
  <si>
    <t>91 Days Tbill (MD 30/07/2026)</t>
  </si>
  <si>
    <t>TBIL2653</t>
  </si>
  <si>
    <t>IN002026X057</t>
  </si>
  <si>
    <t>91 Days Tbill (MD 06/08/2026)</t>
  </si>
  <si>
    <t>Quantum Dynamic Term Fund - Dr pl Gr</t>
  </si>
  <si>
    <t>Quantum Nifty 50 ETF FOF</t>
  </si>
  <si>
    <t>ELGI02</t>
  </si>
  <si>
    <t>INE285A01027</t>
  </si>
  <si>
    <t>Elgi Equipments Ltd</t>
  </si>
  <si>
    <t>Elgi Equipments Limited</t>
  </si>
  <si>
    <t>GGLT02</t>
  </si>
  <si>
    <t>INE844O01030</t>
  </si>
  <si>
    <t>Gujarat Gas Ltd</t>
  </si>
  <si>
    <t>Gujarat Gas Limited</t>
  </si>
  <si>
    <t>GOI7629</t>
  </si>
  <si>
    <t>IN0020260025</t>
  </si>
  <si>
    <t>6.94% GOI (MD 11/05/2036)</t>
  </si>
  <si>
    <t>GOI7171</t>
  </si>
  <si>
    <t>IN3120250391</t>
  </si>
  <si>
    <t>6.55% Tamilnadu SDL (MD 19/11/2029)</t>
  </si>
  <si>
    <t>AFCO01</t>
  </si>
  <si>
    <t>INE0OXY01013</t>
  </si>
  <si>
    <t>Afcom Holdings Limited</t>
  </si>
  <si>
    <t>CARB02</t>
  </si>
  <si>
    <t>INE371A01025</t>
  </si>
  <si>
    <t>Graphite India Ltd</t>
  </si>
  <si>
    <t>Graphite India Limited</t>
  </si>
  <si>
    <t>GNAA01</t>
  </si>
  <si>
    <t>INE934S01014</t>
  </si>
  <si>
    <t>GNA Axles Limited</t>
  </si>
  <si>
    <t>Printing &amp; Publication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</si>
</sst>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\(#,##0.00\)"/>
    <numFmt numFmtId="165" formatCode="#,##0.000000;\(#,##0.000000\)"/>
    <numFmt numFmtId="166" formatCode="#,##0.00%"/>
  </numFmts>
  <fonts count="14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b/>
      <sz val="10"/>
      <color rgb="FF000000"/>
      <name val="SansSerif"/>
      <family val="2"/>
    </font>
    <font>
      <sz val="10"/>
      <color rgb="FF000000"/>
      <name val="SansSerif"/>
      <family val="2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i/>
      <sz val="10"/>
      <color rgb="FF666666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66CC"/>
      </patternFill>
    </fill>
    <fill>
      <patternFill patternType="none"/>
    </fill>
    <fill>
      <patternFill patternType="solid">
        <fgColor rgb="FF4472C4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D6DCE5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85723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70AD47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3" borderId="1"/>
  </cellStyleXfs>
  <cellXfs count="44">
    <xf numFmtId="0" fontId="0" fillId="0" borderId="0" xfId="0"/>
    <xf numFmtId="0" fontId="2" fillId="2" borderId="2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top" wrapText="1"/>
    </xf>
    <xf numFmtId="0" fontId="6" fillId="0" borderId="0" xfId="0" applyFont="1"/>
    <xf numFmtId="0" fontId="8" fillId="4" borderId="0" xfId="0" applyFont="1" applyFill="1"/>
    <xf numFmtId="2" fontId="0" fillId="0" borderId="0" xfId="0" applyNumberFormat="1"/>
    <xf numFmtId="0" fontId="1" fillId="3" borderId="1" xfId="0" applyFont="1" applyFill="1" applyBorder="1" applyAlignment="1">
      <alignment horizontal="left" vertical="top" wrapText="1"/>
    </xf>
    <xf numFmtId="0" fontId="0" fillId="3" borderId="0" xfId="0" applyFill="1" applyAlignment="1" applyProtection="1">
      <alignment wrapText="1"/>
      <protection locked="0"/>
    </xf>
    <xf numFmtId="0" fontId="3" fillId="3" borderId="1" xfId="0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right" vertical="top" wrapText="1"/>
    </xf>
    <xf numFmtId="165" fontId="3" fillId="3" borderId="1" xfId="0" applyNumberFormat="1" applyFont="1" applyFill="1" applyBorder="1" applyAlignment="1">
      <alignment horizontal="right" vertical="top" wrapText="1"/>
    </xf>
    <xf numFmtId="166" fontId="3" fillId="3" borderId="1" xfId="0" applyNumberFormat="1" applyFont="1" applyFill="1" applyBorder="1" applyAlignment="1">
      <alignment horizontal="right" vertical="top" wrapText="1"/>
    </xf>
    <xf numFmtId="1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166" fontId="1" fillId="3" borderId="1" xfId="0" applyNumberFormat="1" applyFont="1" applyFill="1" applyBorder="1" applyAlignment="1">
      <alignment horizontal="right" vertical="top" wrapText="1"/>
    </xf>
    <xf numFmtId="0" fontId="11" fillId="0" borderId="0" xfId="0" applyFont="1"/>
    <xf numFmtId="0" fontId="8" fillId="8" borderId="3" xfId="0" applyFont="1" applyFill="1" applyBorder="1" applyAlignment="1">
      <alignment horizontal="center" wrapText="1"/>
    </xf>
    <xf numFmtId="0" fontId="0" fillId="9" borderId="3" xfId="0" applyFill="1" applyBorder="1" applyAlignment="1">
      <alignment horizontal="left" vertical="center"/>
    </xf>
    <xf numFmtId="10" fontId="0" fillId="9" borderId="3" xfId="0" applyNumberFormat="1" applyFill="1" applyBorder="1" applyAlignment="1">
      <alignment horizontal="center" vertical="center"/>
    </xf>
    <xf numFmtId="0" fontId="0" fillId="10" borderId="3" xfId="0" applyFill="1" applyBorder="1" applyAlignment="1">
      <alignment horizontal="left" vertical="center"/>
    </xf>
    <xf numFmtId="10" fontId="0" fillId="10" borderId="3" xfId="0" applyNumberForma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wrapText="1"/>
    </xf>
    <xf numFmtId="0" fontId="0" fillId="12" borderId="3" xfId="0" applyFill="1" applyBorder="1" applyAlignment="1">
      <alignment horizontal="left" vertical="center"/>
    </xf>
    <xf numFmtId="10" fontId="0" fillId="12" borderId="3" xfId="0" applyNumberFormat="1" applyFill="1" applyBorder="1" applyAlignment="1">
      <alignment horizontal="center" vertical="center"/>
    </xf>
    <xf numFmtId="0" fontId="6" fillId="13" borderId="0" xfId="0" applyFont="1" applyFill="1"/>
    <xf numFmtId="0" fontId="13" fillId="0" borderId="0" xfId="0" applyFont="1"/>
    <xf numFmtId="0" fontId="7" fillId="0" borderId="0" xfId="0" applyFont="1"/>
    <xf numFmtId="49" fontId="0" fillId="10" borderId="3" xfId="0" applyNumberFormat="1" applyFill="1" applyBorder="1" applyAlignment="1">
      <alignment horizontal="center" vertical="center"/>
    </xf>
    <xf numFmtId="49" fontId="0" fillId="9" borderId="3" xfId="0" applyNumberFormat="1" applyFill="1" applyBorder="1" applyAlignment="1">
      <alignment horizontal="center" vertical="center"/>
    </xf>
    <xf numFmtId="0" fontId="8" fillId="14" borderId="0" xfId="0" applyFont="1" applyFill="1"/>
    <xf numFmtId="0" fontId="6" fillId="12" borderId="0" xfId="0" applyFont="1" applyFill="1"/>
    <xf numFmtId="0" fontId="12" fillId="11" borderId="0" xfId="0" applyFont="1" applyFill="1" applyAlignment="1">
      <alignment horizontal="center"/>
    </xf>
    <xf numFmtId="0" fontId="0" fillId="0" borderId="0" xfId="0"/>
    <xf numFmtId="0" fontId="9" fillId="12" borderId="0" xfId="0" applyFont="1" applyFill="1" applyAlignment="1">
      <alignment horizontal="center"/>
    </xf>
    <xf numFmtId="0" fontId="12" fillId="6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1" fillId="3" borderId="1" xfId="0" applyFont="1" applyFill="1" applyBorder="1" applyAlignment="1">
      <alignment horizontal="left" vertical="top" wrapText="1"/>
    </xf>
    <xf numFmtId="0" fontId="7" fillId="0" borderId="0" xfId="0" applyFont="1"/>
    <xf numFmtId="0" fontId="7" fillId="0" borderId="1" xfId="0" applyFont="1" applyBorder="1"/>
    <xf numFmtId="0" fontId="0" fillId="0" borderId="1" xfId="0" applyBorder="1"/>
    <xf numFmtId="0" fontId="9" fillId="0" borderId="1" xfId="0" applyFont="1" applyBorder="1"/>
    <xf numFmtId="0" fontId="6" fillId="0" borderId="0" xfId="0" applyFont="1"/>
  </cellXfs>
  <cellStyles count="2">
    <cellStyle name="Normal" xfId="0" builtinId="0"/>
    <cellStyle name="Normal 2" xfId="1" xr:uid="{48BE04BD-640E-4260-B89A-651C9D25CD5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eetMetadata" Target="metadata.xml"/><Relationship Id="rId30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69D19-727A-4F46-9E86-CEE9F032BBBC}">
  <dimension ref="A1:E25"/>
  <sheetViews>
    <sheetView tabSelected="1" workbookViewId="0">
      <selection activeCell="A2" sqref="A2:E2"/>
    </sheetView>
  </sheetViews>
  <sheetFormatPr defaultRowHeight="15"/>
  <cols>
    <col min="1" max="1" width="53.28515625" customWidth="1"/>
    <col min="2" max="5" width="19" customWidth="1"/>
  </cols>
  <sheetData>
    <row r="1" spans="1:5" ht="18.75">
      <c r="A1" s="36" t="s">
        <v>0</v>
      </c>
      <c r="B1" s="34"/>
      <c r="C1" s="34"/>
      <c r="D1" s="34"/>
      <c r="E1" s="34"/>
    </row>
    <row r="2" spans="1:5">
      <c r="A2" s="37" t="str">
        <f>"As on "&amp;RIGHT(Equity!A2,10)</f>
        <v>As on 30.06.2026</v>
      </c>
      <c r="B2" s="34"/>
      <c r="C2" s="34"/>
      <c r="D2" s="34"/>
      <c r="E2" s="34"/>
    </row>
    <row r="4" spans="1:5" ht="50.1" customHeight="1">
      <c r="A4" s="18" t="s">
        <v>1</v>
      </c>
      <c r="B4" s="18" t="s">
        <v>2</v>
      </c>
      <c r="C4" s="18" t="s">
        <v>3</v>
      </c>
      <c r="D4" s="18" t="s">
        <v>4</v>
      </c>
      <c r="E4" s="18" t="s">
        <v>5</v>
      </c>
    </row>
    <row r="5" spans="1:5">
      <c r="A5" s="19" t="s">
        <v>6</v>
      </c>
      <c r="B5" s="20">
        <f>'Equity Lookup'!$K$3/100</f>
        <v>0.25180000000000002</v>
      </c>
      <c r="C5" s="20">
        <f>'Equity Lookup'!$K$4/100</f>
        <v>0.14230000000000001</v>
      </c>
      <c r="D5" s="20">
        <f>'Equity Lookup'!$M$3/100</f>
        <v>0.1734</v>
      </c>
      <c r="E5" s="20">
        <f>'Equity Lookup'!$M$4/100</f>
        <v>0.92190000000000016</v>
      </c>
    </row>
    <row r="6" spans="1:5">
      <c r="A6" s="21" t="s">
        <v>2</v>
      </c>
      <c r="B6" s="29" t="s">
        <v>7</v>
      </c>
      <c r="C6" s="22">
        <f>'Equity Lookup'!$O$4/100</f>
        <v>0.63200000000000001</v>
      </c>
      <c r="D6" s="22">
        <f>'Equity Lookup'!$Q$3/100</f>
        <v>9.9600000000000008E-2</v>
      </c>
      <c r="E6" s="22">
        <f>'Equity Lookup'!$Q$4/100</f>
        <v>0.25439999999999996</v>
      </c>
    </row>
    <row r="7" spans="1:5">
      <c r="A7" s="19" t="s">
        <v>3</v>
      </c>
      <c r="B7" s="30" t="s">
        <v>7</v>
      </c>
      <c r="C7" s="30" t="s">
        <v>7</v>
      </c>
      <c r="D7" s="20">
        <f>'Equity Lookup'!$S$4/100</f>
        <v>5.91E-2</v>
      </c>
      <c r="E7" s="20">
        <f>'Equity Lookup'!$U$3/100</f>
        <v>0.14379999999999998</v>
      </c>
    </row>
    <row r="8" spans="1:5">
      <c r="A8" s="21" t="s">
        <v>4</v>
      </c>
      <c r="B8" s="29" t="s">
        <v>7</v>
      </c>
      <c r="C8" s="29" t="s">
        <v>7</v>
      </c>
      <c r="D8" s="29" t="s">
        <v>7</v>
      </c>
      <c r="E8" s="22">
        <f>'Equity Lookup'!$W$3/100</f>
        <v>0.1734</v>
      </c>
    </row>
    <row r="9" spans="1:5">
      <c r="A9" s="19" t="s">
        <v>5</v>
      </c>
      <c r="B9" s="30" t="s">
        <v>7</v>
      </c>
      <c r="C9" s="30" t="s">
        <v>7</v>
      </c>
      <c r="D9" s="30" t="s">
        <v>7</v>
      </c>
      <c r="E9" s="30" t="s">
        <v>7</v>
      </c>
    </row>
    <row r="11" spans="1:5" ht="18.75">
      <c r="A11" s="33" t="s">
        <v>8</v>
      </c>
      <c r="B11" s="34"/>
      <c r="C11" s="34"/>
    </row>
    <row r="12" spans="1:5">
      <c r="A12" s="35" t="str">
        <f>"As on "&amp;RIGHT(Debt!A2,10)</f>
        <v>As on 30.06.2026</v>
      </c>
      <c r="B12" s="34"/>
      <c r="C12" s="34"/>
    </row>
    <row r="14" spans="1:5" ht="50.1" customHeight="1">
      <c r="A14" s="23" t="s">
        <v>1</v>
      </c>
      <c r="B14" s="23" t="s">
        <v>9</v>
      </c>
    </row>
    <row r="15" spans="1:5">
      <c r="A15" s="24" t="s">
        <v>10</v>
      </c>
      <c r="B15" s="25">
        <f>'Debt Lookup'!$H$3/100</f>
        <v>3.3999999999999998E-3</v>
      </c>
    </row>
    <row r="16" spans="1:5">
      <c r="A16" s="21" t="s">
        <v>9</v>
      </c>
      <c r="B16" s="22" t="s">
        <v>7</v>
      </c>
    </row>
    <row r="19" spans="1:1">
      <c r="A19" s="26" t="s">
        <v>11</v>
      </c>
    </row>
    <row r="20" spans="1:1">
      <c r="A20" t="s">
        <v>12</v>
      </c>
    </row>
    <row r="21" spans="1:1">
      <c r="A21" t="s">
        <v>13</v>
      </c>
    </row>
    <row r="22" spans="1:1">
      <c r="A22" t="s">
        <v>14</v>
      </c>
    </row>
    <row r="23" spans="1:1">
      <c r="A23" t="s">
        <v>15</v>
      </c>
    </row>
    <row r="25" spans="1:1">
      <c r="A25" s="27" t="s">
        <v>16</v>
      </c>
    </row>
  </sheetData>
  <mergeCells count="4">
    <mergeCell ref="A11:C11"/>
    <mergeCell ref="A12:C12"/>
    <mergeCell ref="A1:E1"/>
    <mergeCell ref="A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FE3AD-0C65-4FBE-AD83-7962529AAACF}">
  <sheetPr>
    <outlinePr summaryBelow="0"/>
  </sheetPr>
  <dimension ref="A1:AM96"/>
  <sheetViews>
    <sheetView workbookViewId="0">
      <selection sqref="A1:XFD1048576"/>
    </sheetView>
  </sheetViews>
  <sheetFormatPr defaultRowHeight="15"/>
  <cols>
    <col min="1" max="1" width="16.7109375" customWidth="1"/>
    <col min="2" max="2" width="33.28515625" customWidth="1"/>
    <col min="3" max="6" width="16.7109375" customWidth="1"/>
    <col min="7" max="7" width="33.28515625" customWidth="1"/>
    <col min="8" max="36" width="16.7109375" customWidth="1"/>
    <col min="37" max="38" width="33.28515625" customWidth="1"/>
    <col min="39" max="39" width="16.7109375" customWidth="1"/>
  </cols>
  <sheetData>
    <row r="1" spans="1:39" ht="12.95" customHeight="1">
      <c r="A1" s="38" t="s">
        <v>17</v>
      </c>
      <c r="B1" s="38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</row>
    <row r="2" spans="1:39" ht="12.95" customHeight="1">
      <c r="A2" s="38" t="s">
        <v>873</v>
      </c>
      <c r="B2" s="38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</row>
    <row r="3" spans="1:39" ht="39" customHeight="1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  <c r="K3" s="1" t="s">
        <v>28</v>
      </c>
      <c r="L3" s="1" t="s">
        <v>29</v>
      </c>
      <c r="M3" s="1" t="s">
        <v>30</v>
      </c>
      <c r="N3" s="1" t="s">
        <v>31</v>
      </c>
      <c r="O3" s="1" t="s">
        <v>32</v>
      </c>
      <c r="P3" s="1" t="s">
        <v>33</v>
      </c>
      <c r="Q3" s="1" t="s">
        <v>34</v>
      </c>
      <c r="R3" s="1" t="s">
        <v>35</v>
      </c>
      <c r="S3" s="1" t="s">
        <v>36</v>
      </c>
      <c r="T3" s="1" t="s">
        <v>37</v>
      </c>
      <c r="U3" s="1" t="s">
        <v>38</v>
      </c>
      <c r="V3" s="1" t="s">
        <v>39</v>
      </c>
      <c r="W3" s="1" t="s">
        <v>40</v>
      </c>
      <c r="X3" s="1" t="s">
        <v>41</v>
      </c>
      <c r="Y3" s="1" t="s">
        <v>42</v>
      </c>
      <c r="Z3" s="1" t="s">
        <v>43</v>
      </c>
      <c r="AA3" s="1" t="s">
        <v>44</v>
      </c>
      <c r="AB3" s="1" t="s">
        <v>45</v>
      </c>
      <c r="AC3" s="1" t="s">
        <v>46</v>
      </c>
      <c r="AD3" s="1" t="s">
        <v>47</v>
      </c>
      <c r="AE3" s="1" t="s">
        <v>48</v>
      </c>
      <c r="AF3" s="1" t="s">
        <v>49</v>
      </c>
      <c r="AG3" s="1" t="s">
        <v>50</v>
      </c>
      <c r="AH3" s="1" t="s">
        <v>51</v>
      </c>
      <c r="AI3" s="1" t="s">
        <v>52</v>
      </c>
      <c r="AJ3" s="1" t="s">
        <v>53</v>
      </c>
      <c r="AK3" s="1" t="s">
        <v>54</v>
      </c>
      <c r="AL3" s="1" t="s">
        <v>55</v>
      </c>
      <c r="AM3" s="1" t="s">
        <v>56</v>
      </c>
    </row>
    <row r="4" spans="1:39" ht="12.95" customHeight="1">
      <c r="A4" s="8" t="s">
        <v>57</v>
      </c>
      <c r="B4" s="8" t="s">
        <v>874</v>
      </c>
      <c r="C4" s="8" t="s">
        <v>875</v>
      </c>
      <c r="D4" s="8"/>
      <c r="E4" s="8" t="s">
        <v>875</v>
      </c>
      <c r="F4" s="8" t="s">
        <v>58</v>
      </c>
      <c r="G4" s="8" t="s">
        <v>58</v>
      </c>
      <c r="H4" s="9">
        <v>239942.34</v>
      </c>
      <c r="I4" s="9">
        <v>100</v>
      </c>
      <c r="J4" s="10">
        <v>0</v>
      </c>
      <c r="K4" s="10">
        <v>100</v>
      </c>
      <c r="L4" s="11">
        <v>1</v>
      </c>
      <c r="M4" s="8" t="s">
        <v>59</v>
      </c>
      <c r="N4" s="10">
        <v>99.985105921697695</v>
      </c>
      <c r="O4" s="9">
        <v>23990660.280000001</v>
      </c>
      <c r="P4" s="9">
        <v>23994234</v>
      </c>
      <c r="Q4" s="9">
        <v>23994234</v>
      </c>
      <c r="R4" s="9">
        <v>23994234</v>
      </c>
      <c r="S4" s="9">
        <v>0</v>
      </c>
      <c r="T4" s="9">
        <v>0</v>
      </c>
      <c r="U4" s="11">
        <v>2.76E-2</v>
      </c>
      <c r="V4" s="11">
        <v>2.8500000000000001E-2</v>
      </c>
      <c r="W4" s="9">
        <v>0</v>
      </c>
      <c r="X4" s="9">
        <v>3573.72</v>
      </c>
      <c r="Y4" s="12">
        <v>46203</v>
      </c>
      <c r="Z4" s="8" t="s">
        <v>60</v>
      </c>
      <c r="AA4" s="8"/>
      <c r="AB4" s="8"/>
      <c r="AC4" s="12">
        <v>46204</v>
      </c>
      <c r="AD4" s="12">
        <v>46204</v>
      </c>
      <c r="AE4" s="8">
        <v>1</v>
      </c>
      <c r="AF4" s="12">
        <v>46204</v>
      </c>
      <c r="AG4" s="8" t="s">
        <v>61</v>
      </c>
      <c r="AH4" s="8" t="s">
        <v>62</v>
      </c>
      <c r="AI4" s="8"/>
      <c r="AJ4" s="8"/>
      <c r="AK4" s="8" t="s">
        <v>63</v>
      </c>
      <c r="AL4" s="8" t="s">
        <v>64</v>
      </c>
      <c r="AM4" s="8" t="s">
        <v>65</v>
      </c>
    </row>
    <row r="5" spans="1:39" ht="12.95" customHeight="1">
      <c r="A5" s="8" t="s">
        <v>57</v>
      </c>
      <c r="B5" s="8" t="s">
        <v>874</v>
      </c>
      <c r="C5" s="7"/>
      <c r="D5" s="7"/>
      <c r="E5" s="7"/>
      <c r="F5" s="6" t="s">
        <v>66</v>
      </c>
      <c r="G5" s="7"/>
      <c r="H5" s="7"/>
      <c r="I5" s="7"/>
      <c r="J5" s="7"/>
      <c r="K5" s="7"/>
      <c r="L5" s="7"/>
      <c r="M5" s="7"/>
      <c r="N5" s="7"/>
      <c r="O5" s="14">
        <v>23990660.280000001</v>
      </c>
      <c r="P5" s="15">
        <v>23994234</v>
      </c>
      <c r="Q5" s="15">
        <v>23994234</v>
      </c>
      <c r="R5" s="7"/>
      <c r="S5" s="15">
        <v>0</v>
      </c>
      <c r="T5" s="15">
        <v>0</v>
      </c>
      <c r="U5" s="16">
        <v>2.76E-2</v>
      </c>
      <c r="V5" s="16">
        <v>2.8500000000000001E-2</v>
      </c>
      <c r="W5" s="15">
        <v>0</v>
      </c>
      <c r="X5" s="15">
        <v>3573.72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39" ht="12.95" customHeight="1">
      <c r="A6" s="8" t="s">
        <v>57</v>
      </c>
      <c r="B6" s="8" t="s">
        <v>874</v>
      </c>
      <c r="C6" s="8" t="s">
        <v>67</v>
      </c>
      <c r="D6" s="8" t="s">
        <v>68</v>
      </c>
      <c r="E6" s="8" t="s">
        <v>69</v>
      </c>
      <c r="F6" s="8" t="s">
        <v>70</v>
      </c>
      <c r="G6" s="8" t="s">
        <v>69</v>
      </c>
      <c r="H6" s="9">
        <v>322.05500000000001</v>
      </c>
      <c r="I6" s="9">
        <v>10000</v>
      </c>
      <c r="J6" s="10">
        <v>11869.7999</v>
      </c>
      <c r="K6" s="10">
        <v>11871.391</v>
      </c>
      <c r="L6" s="11">
        <v>1.3402810167738557E-4</v>
      </c>
      <c r="M6" s="8" t="s">
        <v>59</v>
      </c>
      <c r="N6" s="10">
        <v>10221.131390600984</v>
      </c>
      <c r="O6" s="9">
        <v>3291766.47</v>
      </c>
      <c r="P6" s="9">
        <v>3291766.47</v>
      </c>
      <c r="Q6" s="9">
        <v>3823240.83</v>
      </c>
      <c r="R6" s="9">
        <v>3220550</v>
      </c>
      <c r="S6" s="9">
        <v>531474.36</v>
      </c>
      <c r="T6" s="9">
        <v>512.41999999999996</v>
      </c>
      <c r="U6" s="11">
        <v>4.4000000000000003E-3</v>
      </c>
      <c r="V6" s="11">
        <v>4.4999999999999997E-3</v>
      </c>
      <c r="W6" s="9">
        <v>0</v>
      </c>
      <c r="X6" s="9">
        <v>0</v>
      </c>
      <c r="Y6" s="12">
        <v>46203</v>
      </c>
      <c r="Z6" s="8" t="s">
        <v>60</v>
      </c>
      <c r="AA6" s="8"/>
      <c r="AB6" s="8"/>
      <c r="AC6" s="12"/>
      <c r="AD6" s="12"/>
      <c r="AE6" s="8"/>
      <c r="AF6" s="12"/>
      <c r="AG6" s="8"/>
      <c r="AH6" s="8" t="s">
        <v>62</v>
      </c>
      <c r="AI6" s="8"/>
      <c r="AJ6" s="8"/>
      <c r="AK6" s="8" t="s">
        <v>63</v>
      </c>
      <c r="AL6" s="8" t="s">
        <v>71</v>
      </c>
      <c r="AM6" s="8" t="s">
        <v>65</v>
      </c>
    </row>
    <row r="7" spans="1:39" ht="12.95" customHeight="1">
      <c r="A7" s="8" t="s">
        <v>57</v>
      </c>
      <c r="B7" s="8" t="s">
        <v>874</v>
      </c>
      <c r="C7" s="7"/>
      <c r="D7" s="7"/>
      <c r="E7" s="7"/>
      <c r="F7" s="6" t="s">
        <v>72</v>
      </c>
      <c r="G7" s="7"/>
      <c r="H7" s="7"/>
      <c r="I7" s="7"/>
      <c r="J7" s="7"/>
      <c r="K7" s="7"/>
      <c r="L7" s="7"/>
      <c r="M7" s="7"/>
      <c r="N7" s="7"/>
      <c r="O7" s="14">
        <v>3291766.47</v>
      </c>
      <c r="P7" s="15">
        <v>3291766.47</v>
      </c>
      <c r="Q7" s="15">
        <v>3823240.83</v>
      </c>
      <c r="R7" s="7"/>
      <c r="S7" s="15">
        <v>531474.36</v>
      </c>
      <c r="T7" s="15">
        <v>512.41999999999996</v>
      </c>
      <c r="U7" s="16">
        <v>4.4000000000000003E-3</v>
      </c>
      <c r="V7" s="16">
        <v>4.4999999999999997E-3</v>
      </c>
      <c r="W7" s="15">
        <v>0</v>
      </c>
      <c r="X7" s="15">
        <v>0</v>
      </c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</row>
    <row r="8" spans="1:39" ht="12.95" customHeight="1">
      <c r="A8" s="8" t="s">
        <v>57</v>
      </c>
      <c r="B8" s="8" t="s">
        <v>874</v>
      </c>
      <c r="C8" s="8" t="s">
        <v>876</v>
      </c>
      <c r="D8" s="8" t="s">
        <v>877</v>
      </c>
      <c r="E8" s="8" t="s">
        <v>878</v>
      </c>
      <c r="F8" s="8" t="s">
        <v>73</v>
      </c>
      <c r="G8" s="8" t="s">
        <v>74</v>
      </c>
      <c r="H8" s="9">
        <v>500000</v>
      </c>
      <c r="I8" s="9">
        <v>100</v>
      </c>
      <c r="J8" s="10">
        <v>100.58750000000001</v>
      </c>
      <c r="K8" s="10">
        <v>100.6084</v>
      </c>
      <c r="L8" s="11">
        <v>2.0773613336460972E-4</v>
      </c>
      <c r="M8" s="8" t="s">
        <v>59</v>
      </c>
      <c r="N8" s="10">
        <v>100.25</v>
      </c>
      <c r="O8" s="9">
        <v>50125000</v>
      </c>
      <c r="P8" s="9">
        <v>50125000</v>
      </c>
      <c r="Q8" s="9">
        <v>50304200</v>
      </c>
      <c r="R8" s="9">
        <v>50000000</v>
      </c>
      <c r="S8" s="9">
        <v>179200</v>
      </c>
      <c r="T8" s="9">
        <v>10450</v>
      </c>
      <c r="U8" s="11">
        <v>5.79E-2</v>
      </c>
      <c r="V8" s="11">
        <v>5.9799999999999999E-2</v>
      </c>
      <c r="W8" s="9">
        <v>1080328.77</v>
      </c>
      <c r="X8" s="9">
        <v>0</v>
      </c>
      <c r="Y8" s="12">
        <v>46203</v>
      </c>
      <c r="Z8" s="8" t="s">
        <v>79</v>
      </c>
      <c r="AA8" s="13">
        <v>7.44</v>
      </c>
      <c r="AB8" s="8"/>
      <c r="AC8" s="12">
        <v>46220</v>
      </c>
      <c r="AD8" s="12">
        <v>47316</v>
      </c>
      <c r="AE8" s="8">
        <v>1113</v>
      </c>
      <c r="AF8" s="12">
        <v>47316</v>
      </c>
      <c r="AG8" s="8" t="s">
        <v>61</v>
      </c>
      <c r="AH8" s="8" t="s">
        <v>76</v>
      </c>
      <c r="AI8" s="8"/>
      <c r="AJ8" s="8"/>
      <c r="AK8" s="8" t="s">
        <v>77</v>
      </c>
      <c r="AL8" s="8" t="s">
        <v>80</v>
      </c>
      <c r="AM8" s="8" t="s">
        <v>65</v>
      </c>
    </row>
    <row r="9" spans="1:39" ht="12.95" customHeight="1">
      <c r="A9" s="8" t="s">
        <v>57</v>
      </c>
      <c r="B9" s="8" t="s">
        <v>874</v>
      </c>
      <c r="C9" s="8" t="s">
        <v>81</v>
      </c>
      <c r="D9" s="8" t="s">
        <v>82</v>
      </c>
      <c r="E9" s="8" t="s">
        <v>83</v>
      </c>
      <c r="F9" s="8" t="s">
        <v>73</v>
      </c>
      <c r="G9" s="8" t="s">
        <v>74</v>
      </c>
      <c r="H9" s="9">
        <v>500000</v>
      </c>
      <c r="I9" s="9">
        <v>100</v>
      </c>
      <c r="J9" s="10">
        <v>98.0976</v>
      </c>
      <c r="K9" s="10">
        <v>98.347099999999998</v>
      </c>
      <c r="L9" s="11">
        <v>2.5369329649781234E-3</v>
      </c>
      <c r="M9" s="8" t="s">
        <v>59</v>
      </c>
      <c r="N9" s="10">
        <v>100</v>
      </c>
      <c r="O9" s="9">
        <v>50000000</v>
      </c>
      <c r="P9" s="9">
        <v>50000000</v>
      </c>
      <c r="Q9" s="9">
        <v>49173550</v>
      </c>
      <c r="R9" s="9">
        <v>50000000</v>
      </c>
      <c r="S9" s="9">
        <v>-826450</v>
      </c>
      <c r="T9" s="9">
        <v>124750</v>
      </c>
      <c r="U9" s="11">
        <v>5.6599999999999998E-2</v>
      </c>
      <c r="V9" s="11">
        <v>5.8400000000000001E-2</v>
      </c>
      <c r="W9" s="9">
        <v>624109.59</v>
      </c>
      <c r="X9" s="9">
        <v>0</v>
      </c>
      <c r="Y9" s="12">
        <v>46203</v>
      </c>
      <c r="Z9" s="8" t="s">
        <v>84</v>
      </c>
      <c r="AA9" s="13">
        <v>6.8</v>
      </c>
      <c r="AB9" s="12">
        <v>46137</v>
      </c>
      <c r="AC9" s="12">
        <v>46502</v>
      </c>
      <c r="AD9" s="12">
        <v>48306</v>
      </c>
      <c r="AE9" s="8">
        <v>2103</v>
      </c>
      <c r="AF9" s="12">
        <v>48306</v>
      </c>
      <c r="AG9" s="8" t="s">
        <v>61</v>
      </c>
      <c r="AH9" s="8" t="s">
        <v>76</v>
      </c>
      <c r="AI9" s="8"/>
      <c r="AJ9" s="8"/>
      <c r="AK9" s="8" t="s">
        <v>77</v>
      </c>
      <c r="AL9" s="8" t="s">
        <v>85</v>
      </c>
      <c r="AM9" s="8" t="s">
        <v>65</v>
      </c>
    </row>
    <row r="10" spans="1:39" ht="12.95" customHeight="1">
      <c r="A10" s="8" t="s">
        <v>57</v>
      </c>
      <c r="B10" s="8" t="s">
        <v>874</v>
      </c>
      <c r="C10" s="8" t="s">
        <v>86</v>
      </c>
      <c r="D10" s="8" t="s">
        <v>87</v>
      </c>
      <c r="E10" s="8" t="s">
        <v>88</v>
      </c>
      <c r="F10" s="8" t="s">
        <v>73</v>
      </c>
      <c r="G10" s="8" t="s">
        <v>74</v>
      </c>
      <c r="H10" s="9">
        <v>500000</v>
      </c>
      <c r="I10" s="9">
        <v>100</v>
      </c>
      <c r="J10" s="10">
        <v>103.58580000000001</v>
      </c>
      <c r="K10" s="10">
        <v>103.63200000000001</v>
      </c>
      <c r="L10" s="11">
        <v>4.4580824455766558E-4</v>
      </c>
      <c r="M10" s="8" t="s">
        <v>59</v>
      </c>
      <c r="N10" s="10">
        <v>105.0134</v>
      </c>
      <c r="O10" s="9">
        <v>52506700</v>
      </c>
      <c r="P10" s="9">
        <v>52506700</v>
      </c>
      <c r="Q10" s="9">
        <v>51816000</v>
      </c>
      <c r="R10" s="9">
        <v>50000000</v>
      </c>
      <c r="S10" s="9">
        <v>-690700</v>
      </c>
      <c r="T10" s="9">
        <v>23100</v>
      </c>
      <c r="U10" s="11">
        <v>5.96E-2</v>
      </c>
      <c r="V10" s="11">
        <v>6.1600000000000002E-2</v>
      </c>
      <c r="W10" s="9">
        <v>3236712.33</v>
      </c>
      <c r="X10" s="9">
        <v>0</v>
      </c>
      <c r="Y10" s="12">
        <v>46203</v>
      </c>
      <c r="Z10" s="8" t="s">
        <v>79</v>
      </c>
      <c r="AA10" s="13">
        <v>8.9499999999999993</v>
      </c>
      <c r="AB10" s="12">
        <v>45940</v>
      </c>
      <c r="AC10" s="12">
        <v>46305</v>
      </c>
      <c r="AD10" s="12">
        <v>47036</v>
      </c>
      <c r="AE10" s="8">
        <v>833</v>
      </c>
      <c r="AF10" s="12">
        <v>47036</v>
      </c>
      <c r="AG10" s="8" t="s">
        <v>61</v>
      </c>
      <c r="AH10" s="8" t="s">
        <v>76</v>
      </c>
      <c r="AI10" s="8"/>
      <c r="AJ10" s="8"/>
      <c r="AK10" s="8" t="s">
        <v>77</v>
      </c>
      <c r="AL10" s="8" t="s">
        <v>89</v>
      </c>
      <c r="AM10" s="8" t="s">
        <v>65</v>
      </c>
    </row>
    <row r="11" spans="1:39" ht="12.95" customHeight="1">
      <c r="A11" s="8" t="s">
        <v>57</v>
      </c>
      <c r="B11" s="8" t="s">
        <v>874</v>
      </c>
      <c r="C11" s="8" t="s">
        <v>90</v>
      </c>
      <c r="D11" s="8" t="s">
        <v>91</v>
      </c>
      <c r="E11" s="8" t="s">
        <v>92</v>
      </c>
      <c r="F11" s="8" t="s">
        <v>73</v>
      </c>
      <c r="G11" s="8" t="s">
        <v>74</v>
      </c>
      <c r="H11" s="9">
        <v>500000</v>
      </c>
      <c r="I11" s="9">
        <v>100</v>
      </c>
      <c r="J11" s="10">
        <v>100.12179999999999</v>
      </c>
      <c r="K11" s="10">
        <v>100.2555</v>
      </c>
      <c r="L11" s="11">
        <v>1.3335926707262944E-3</v>
      </c>
      <c r="M11" s="8" t="s">
        <v>59</v>
      </c>
      <c r="N11" s="10">
        <v>99.847499999999997</v>
      </c>
      <c r="O11" s="9">
        <v>49923750</v>
      </c>
      <c r="P11" s="9">
        <v>49923750</v>
      </c>
      <c r="Q11" s="9">
        <v>50127750</v>
      </c>
      <c r="R11" s="9">
        <v>50000000</v>
      </c>
      <c r="S11" s="9">
        <v>204000</v>
      </c>
      <c r="T11" s="9">
        <v>66850</v>
      </c>
      <c r="U11" s="11">
        <v>5.7700000000000001E-2</v>
      </c>
      <c r="V11" s="11">
        <v>5.96E-2</v>
      </c>
      <c r="W11" s="9">
        <v>2795232.88</v>
      </c>
      <c r="X11" s="9">
        <v>0</v>
      </c>
      <c r="Y11" s="12">
        <v>46203</v>
      </c>
      <c r="Z11" s="8" t="s">
        <v>79</v>
      </c>
      <c r="AA11" s="13">
        <v>7.34</v>
      </c>
      <c r="AB11" s="12">
        <v>45926</v>
      </c>
      <c r="AC11" s="12">
        <v>46291</v>
      </c>
      <c r="AD11" s="12">
        <v>47175</v>
      </c>
      <c r="AE11" s="8">
        <v>972</v>
      </c>
      <c r="AF11" s="12">
        <v>47175</v>
      </c>
      <c r="AG11" s="8" t="s">
        <v>61</v>
      </c>
      <c r="AH11" s="8" t="s">
        <v>76</v>
      </c>
      <c r="AI11" s="8"/>
      <c r="AJ11" s="8"/>
      <c r="AK11" s="8" t="s">
        <v>77</v>
      </c>
      <c r="AL11" s="8" t="s">
        <v>93</v>
      </c>
      <c r="AM11" s="8" t="s">
        <v>65</v>
      </c>
    </row>
    <row r="12" spans="1:39" ht="12.95" customHeight="1">
      <c r="A12" s="8" t="s">
        <v>57</v>
      </c>
      <c r="B12" s="8" t="s">
        <v>874</v>
      </c>
      <c r="C12" s="7"/>
      <c r="D12" s="7"/>
      <c r="E12" s="7"/>
      <c r="F12" s="6" t="s">
        <v>94</v>
      </c>
      <c r="G12" s="7"/>
      <c r="H12" s="7"/>
      <c r="I12" s="7"/>
      <c r="J12" s="7"/>
      <c r="K12" s="7"/>
      <c r="L12" s="7"/>
      <c r="M12" s="7"/>
      <c r="N12" s="7"/>
      <c r="O12" s="14">
        <v>202555450</v>
      </c>
      <c r="P12" s="15">
        <v>202555450</v>
      </c>
      <c r="Q12" s="15">
        <v>201421500</v>
      </c>
      <c r="R12" s="7"/>
      <c r="S12" s="15">
        <v>-1133950</v>
      </c>
      <c r="T12" s="15">
        <v>225150</v>
      </c>
      <c r="U12" s="16">
        <v>0.23180000000000001</v>
      </c>
      <c r="V12" s="16">
        <v>0.2394</v>
      </c>
      <c r="W12" s="15">
        <v>7736383.5700000003</v>
      </c>
      <c r="X12" s="15">
        <v>0</v>
      </c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</row>
    <row r="13" spans="1:39" ht="12.95" customHeight="1">
      <c r="A13" s="8" t="s">
        <v>57</v>
      </c>
      <c r="B13" s="8" t="s">
        <v>874</v>
      </c>
      <c r="C13" s="8" t="s">
        <v>95</v>
      </c>
      <c r="D13" s="8" t="s">
        <v>96</v>
      </c>
      <c r="E13" s="8" t="s">
        <v>97</v>
      </c>
      <c r="F13" s="8" t="s">
        <v>98</v>
      </c>
      <c r="G13" s="8" t="s">
        <v>99</v>
      </c>
      <c r="H13" s="9">
        <v>400</v>
      </c>
      <c r="I13" s="9">
        <v>100</v>
      </c>
      <c r="J13" s="10">
        <v>99.600300000000004</v>
      </c>
      <c r="K13" s="10">
        <v>99.927000000000007</v>
      </c>
      <c r="L13" s="11">
        <v>3.2693866522561471E-3</v>
      </c>
      <c r="M13" s="8" t="s">
        <v>59</v>
      </c>
      <c r="N13" s="10">
        <v>101.10209999999999</v>
      </c>
      <c r="O13" s="9">
        <v>40440.839999999997</v>
      </c>
      <c r="P13" s="9">
        <v>40440.839999999997</v>
      </c>
      <c r="Q13" s="9">
        <v>39970.800000000003</v>
      </c>
      <c r="R13" s="9">
        <v>40000</v>
      </c>
      <c r="S13" s="9">
        <v>-470.04</v>
      </c>
      <c r="T13" s="9">
        <v>130.68</v>
      </c>
      <c r="U13" s="11">
        <v>0</v>
      </c>
      <c r="V13" s="11">
        <v>0</v>
      </c>
      <c r="W13" s="9">
        <v>97.33</v>
      </c>
      <c r="X13" s="9">
        <v>0</v>
      </c>
      <c r="Y13" s="12">
        <v>46203</v>
      </c>
      <c r="Z13" s="8" t="s">
        <v>100</v>
      </c>
      <c r="AA13" s="13">
        <v>7.3</v>
      </c>
      <c r="AB13" s="12">
        <v>46192</v>
      </c>
      <c r="AC13" s="12">
        <v>46375</v>
      </c>
      <c r="AD13" s="12">
        <v>56054</v>
      </c>
      <c r="AE13" s="8">
        <v>9851</v>
      </c>
      <c r="AF13" s="12">
        <v>56054</v>
      </c>
      <c r="AG13" s="8" t="s">
        <v>61</v>
      </c>
      <c r="AH13" s="8" t="s">
        <v>76</v>
      </c>
      <c r="AI13" s="8"/>
      <c r="AJ13" s="8"/>
      <c r="AK13" s="8" t="s">
        <v>101</v>
      </c>
      <c r="AL13" s="8" t="s">
        <v>101</v>
      </c>
      <c r="AM13" s="8" t="s">
        <v>65</v>
      </c>
    </row>
    <row r="14" spans="1:39" ht="12.95" customHeight="1">
      <c r="A14" s="8" t="s">
        <v>57</v>
      </c>
      <c r="B14" s="8" t="s">
        <v>874</v>
      </c>
      <c r="C14" s="8" t="s">
        <v>102</v>
      </c>
      <c r="D14" s="8" t="s">
        <v>103</v>
      </c>
      <c r="E14" s="8" t="s">
        <v>104</v>
      </c>
      <c r="F14" s="8" t="s">
        <v>98</v>
      </c>
      <c r="G14" s="8" t="s">
        <v>99</v>
      </c>
      <c r="H14" s="9">
        <v>500000</v>
      </c>
      <c r="I14" s="9">
        <v>100</v>
      </c>
      <c r="J14" s="10">
        <v>102.2201</v>
      </c>
      <c r="K14" s="10">
        <v>102.34480000000001</v>
      </c>
      <c r="L14" s="11">
        <v>1.2184302475553228E-3</v>
      </c>
      <c r="M14" s="8" t="s">
        <v>59</v>
      </c>
      <c r="N14" s="10">
        <v>102.97499999999999</v>
      </c>
      <c r="O14" s="9">
        <v>51487500</v>
      </c>
      <c r="P14" s="9">
        <v>51487500</v>
      </c>
      <c r="Q14" s="9">
        <v>51172400</v>
      </c>
      <c r="R14" s="9">
        <v>50000000</v>
      </c>
      <c r="S14" s="9">
        <v>-315100</v>
      </c>
      <c r="T14" s="9">
        <v>62350</v>
      </c>
      <c r="U14" s="11">
        <v>5.8900000000000001E-2</v>
      </c>
      <c r="V14" s="11">
        <v>6.08E-2</v>
      </c>
      <c r="W14" s="9">
        <v>273777.78000000003</v>
      </c>
      <c r="X14" s="9">
        <v>0</v>
      </c>
      <c r="Y14" s="12">
        <v>46203</v>
      </c>
      <c r="Z14" s="8" t="s">
        <v>100</v>
      </c>
      <c r="AA14" s="13">
        <v>7.04</v>
      </c>
      <c r="AB14" s="12">
        <v>46176</v>
      </c>
      <c r="AC14" s="12">
        <v>46359</v>
      </c>
      <c r="AD14" s="12">
        <v>47272</v>
      </c>
      <c r="AE14" s="8">
        <v>1069</v>
      </c>
      <c r="AF14" s="12">
        <v>47272</v>
      </c>
      <c r="AG14" s="8" t="s">
        <v>61</v>
      </c>
      <c r="AH14" s="8" t="s">
        <v>76</v>
      </c>
      <c r="AI14" s="8"/>
      <c r="AJ14" s="8"/>
      <c r="AK14" s="8" t="s">
        <v>101</v>
      </c>
      <c r="AL14" s="8" t="s">
        <v>101</v>
      </c>
      <c r="AM14" s="8" t="s">
        <v>65</v>
      </c>
    </row>
    <row r="15" spans="1:39" ht="12.95" customHeight="1">
      <c r="A15" s="8" t="s">
        <v>57</v>
      </c>
      <c r="B15" s="8" t="s">
        <v>874</v>
      </c>
      <c r="C15" s="8" t="s">
        <v>879</v>
      </c>
      <c r="D15" s="8" t="s">
        <v>880</v>
      </c>
      <c r="E15" s="8" t="s">
        <v>881</v>
      </c>
      <c r="F15" s="8" t="s">
        <v>98</v>
      </c>
      <c r="G15" s="8" t="s">
        <v>99</v>
      </c>
      <c r="H15" s="9">
        <v>1500000</v>
      </c>
      <c r="I15" s="9">
        <v>100</v>
      </c>
      <c r="J15" s="10">
        <v>97.208699999999993</v>
      </c>
      <c r="K15" s="10">
        <v>97.446299999999994</v>
      </c>
      <c r="L15" s="11">
        <v>2.4382659988116534E-3</v>
      </c>
      <c r="M15" s="8" t="s">
        <v>59</v>
      </c>
      <c r="N15" s="10">
        <v>94.774285713333327</v>
      </c>
      <c r="O15" s="9">
        <v>142161428.56999999</v>
      </c>
      <c r="P15" s="9">
        <v>142161428.56999999</v>
      </c>
      <c r="Q15" s="9">
        <v>146169450</v>
      </c>
      <c r="R15" s="9">
        <v>150000000</v>
      </c>
      <c r="S15" s="9">
        <v>4008021.43</v>
      </c>
      <c r="T15" s="9">
        <v>356400</v>
      </c>
      <c r="U15" s="11">
        <v>0.1681</v>
      </c>
      <c r="V15" s="11">
        <v>0.17369999999999999</v>
      </c>
      <c r="W15" s="9">
        <v>4843000</v>
      </c>
      <c r="X15" s="9">
        <v>0</v>
      </c>
      <c r="Y15" s="12">
        <v>46203</v>
      </c>
      <c r="Z15" s="8" t="s">
        <v>100</v>
      </c>
      <c r="AA15" s="13">
        <v>6.68</v>
      </c>
      <c r="AB15" s="12">
        <v>46029</v>
      </c>
      <c r="AC15" s="12">
        <v>46210</v>
      </c>
      <c r="AD15" s="12">
        <v>51324</v>
      </c>
      <c r="AE15" s="8">
        <v>5121</v>
      </c>
      <c r="AF15" s="12">
        <v>51324</v>
      </c>
      <c r="AG15" s="8" t="s">
        <v>61</v>
      </c>
      <c r="AH15" s="8" t="s">
        <v>76</v>
      </c>
      <c r="AI15" s="8"/>
      <c r="AJ15" s="8"/>
      <c r="AK15" s="8" t="s">
        <v>101</v>
      </c>
      <c r="AL15" s="8" t="s">
        <v>101</v>
      </c>
      <c r="AM15" s="8" t="s">
        <v>65</v>
      </c>
    </row>
    <row r="16" spans="1:39" ht="12.95" customHeight="1">
      <c r="A16" s="8" t="s">
        <v>57</v>
      </c>
      <c r="B16" s="8" t="s">
        <v>874</v>
      </c>
      <c r="C16" s="8" t="s">
        <v>882</v>
      </c>
      <c r="D16" s="8" t="s">
        <v>883</v>
      </c>
      <c r="E16" s="8" t="s">
        <v>884</v>
      </c>
      <c r="F16" s="8" t="s">
        <v>98</v>
      </c>
      <c r="G16" s="8" t="s">
        <v>99</v>
      </c>
      <c r="H16" s="9">
        <v>3000000</v>
      </c>
      <c r="I16" s="9">
        <v>100</v>
      </c>
      <c r="J16" s="10">
        <v>98.971699999999998</v>
      </c>
      <c r="K16" s="10">
        <v>99.181299999999993</v>
      </c>
      <c r="L16" s="11">
        <v>2.1133016002008445E-3</v>
      </c>
      <c r="M16" s="8" t="s">
        <v>59</v>
      </c>
      <c r="N16" s="10">
        <v>97.779583333333335</v>
      </c>
      <c r="O16" s="9">
        <v>293338750</v>
      </c>
      <c r="P16" s="9">
        <v>293338750</v>
      </c>
      <c r="Q16" s="9">
        <v>297543900</v>
      </c>
      <c r="R16" s="9">
        <v>300000000</v>
      </c>
      <c r="S16" s="9">
        <v>4205150</v>
      </c>
      <c r="T16" s="9">
        <v>628800</v>
      </c>
      <c r="U16" s="11">
        <v>0.3422</v>
      </c>
      <c r="V16" s="11">
        <v>0.35360000000000003</v>
      </c>
      <c r="W16" s="9">
        <v>8024333.3300000001</v>
      </c>
      <c r="X16" s="9">
        <v>0</v>
      </c>
      <c r="Y16" s="12">
        <v>46203</v>
      </c>
      <c r="Z16" s="8" t="s">
        <v>100</v>
      </c>
      <c r="AA16" s="13">
        <v>7.24</v>
      </c>
      <c r="AB16" s="12">
        <v>46071</v>
      </c>
      <c r="AC16" s="12">
        <v>46252</v>
      </c>
      <c r="AD16" s="12">
        <v>56844</v>
      </c>
      <c r="AE16" s="8">
        <v>10641</v>
      </c>
      <c r="AF16" s="12">
        <v>56844</v>
      </c>
      <c r="AG16" s="8" t="s">
        <v>61</v>
      </c>
      <c r="AH16" s="8" t="s">
        <v>76</v>
      </c>
      <c r="AI16" s="8"/>
      <c r="AJ16" s="8"/>
      <c r="AK16" s="8" t="s">
        <v>101</v>
      </c>
      <c r="AL16" s="8" t="s">
        <v>101</v>
      </c>
      <c r="AM16" s="8" t="s">
        <v>65</v>
      </c>
    </row>
    <row r="17" spans="1:39" ht="12.95" customHeight="1">
      <c r="A17" s="8" t="s">
        <v>57</v>
      </c>
      <c r="B17" s="8" t="s">
        <v>874</v>
      </c>
      <c r="C17" s="8" t="s">
        <v>105</v>
      </c>
      <c r="D17" s="8" t="s">
        <v>106</v>
      </c>
      <c r="E17" s="8" t="s">
        <v>107</v>
      </c>
      <c r="F17" s="8" t="s">
        <v>98</v>
      </c>
      <c r="G17" s="8" t="s">
        <v>99</v>
      </c>
      <c r="H17" s="9">
        <v>100000</v>
      </c>
      <c r="I17" s="9">
        <v>100</v>
      </c>
      <c r="J17" s="10">
        <v>98.017799999999994</v>
      </c>
      <c r="K17" s="10">
        <v>98.112899999999996</v>
      </c>
      <c r="L17" s="11">
        <v>9.6929149989450931E-4</v>
      </c>
      <c r="M17" s="8" t="s">
        <v>59</v>
      </c>
      <c r="N17" s="10">
        <v>96.165364600000004</v>
      </c>
      <c r="O17" s="9">
        <v>9616536.4600000009</v>
      </c>
      <c r="P17" s="9">
        <v>9616536.4600000009</v>
      </c>
      <c r="Q17" s="9">
        <v>9811290</v>
      </c>
      <c r="R17" s="9">
        <v>10000000</v>
      </c>
      <c r="S17" s="9">
        <v>194753.54</v>
      </c>
      <c r="T17" s="9">
        <v>9510</v>
      </c>
      <c r="U17" s="11">
        <v>1.1299999999999999E-2</v>
      </c>
      <c r="V17" s="11">
        <v>1.17E-2</v>
      </c>
      <c r="W17" s="9">
        <v>153000</v>
      </c>
      <c r="X17" s="9">
        <v>0</v>
      </c>
      <c r="Y17" s="12">
        <v>46203</v>
      </c>
      <c r="Z17" s="8" t="s">
        <v>100</v>
      </c>
      <c r="AA17" s="13">
        <v>6.48</v>
      </c>
      <c r="AB17" s="12">
        <v>46118</v>
      </c>
      <c r="AC17" s="12">
        <v>46301</v>
      </c>
      <c r="AD17" s="12">
        <v>49588</v>
      </c>
      <c r="AE17" s="8">
        <v>3385</v>
      </c>
      <c r="AF17" s="12">
        <v>49588</v>
      </c>
      <c r="AG17" s="8" t="s">
        <v>61</v>
      </c>
      <c r="AH17" s="8" t="s">
        <v>76</v>
      </c>
      <c r="AI17" s="8"/>
      <c r="AJ17" s="8"/>
      <c r="AK17" s="8" t="s">
        <v>101</v>
      </c>
      <c r="AL17" s="8" t="s">
        <v>101</v>
      </c>
      <c r="AM17" s="8" t="s">
        <v>65</v>
      </c>
    </row>
    <row r="18" spans="1:39" ht="12.95" customHeight="1">
      <c r="A18" s="8" t="s">
        <v>57</v>
      </c>
      <c r="B18" s="8" t="s">
        <v>874</v>
      </c>
      <c r="C18" s="7"/>
      <c r="D18" s="7"/>
      <c r="E18" s="7"/>
      <c r="F18" s="6" t="s">
        <v>108</v>
      </c>
      <c r="G18" s="7"/>
      <c r="H18" s="7"/>
      <c r="I18" s="7"/>
      <c r="J18" s="7"/>
      <c r="K18" s="7"/>
      <c r="L18" s="7"/>
      <c r="M18" s="7"/>
      <c r="N18" s="7"/>
      <c r="O18" s="14">
        <v>496644655.87</v>
      </c>
      <c r="P18" s="15">
        <v>496644655.87</v>
      </c>
      <c r="Q18" s="15">
        <v>504737010.80000001</v>
      </c>
      <c r="R18" s="7"/>
      <c r="S18" s="15">
        <v>8092354.9299999997</v>
      </c>
      <c r="T18" s="15">
        <v>1057190.68</v>
      </c>
      <c r="U18" s="16">
        <v>0.58050000000000002</v>
      </c>
      <c r="V18" s="16">
        <v>0.5998</v>
      </c>
      <c r="W18" s="15">
        <v>13294208.439999999</v>
      </c>
      <c r="X18" s="15">
        <v>0</v>
      </c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</row>
    <row r="19" spans="1:39" ht="12.95" customHeight="1">
      <c r="A19" s="8" t="s">
        <v>57</v>
      </c>
      <c r="B19" s="8" t="s">
        <v>874</v>
      </c>
      <c r="C19" s="8" t="s">
        <v>112</v>
      </c>
      <c r="D19" s="8" t="s">
        <v>113</v>
      </c>
      <c r="E19" s="8" t="s">
        <v>114</v>
      </c>
      <c r="F19" s="8" t="s">
        <v>109</v>
      </c>
      <c r="G19" s="8" t="s">
        <v>110</v>
      </c>
      <c r="H19" s="9">
        <v>72900</v>
      </c>
      <c r="I19" s="9">
        <v>100</v>
      </c>
      <c r="J19" s="10">
        <v>99.244799999999998</v>
      </c>
      <c r="K19" s="10">
        <v>99.516599999999997</v>
      </c>
      <c r="L19" s="11">
        <v>2.7312026335304862E-3</v>
      </c>
      <c r="M19" s="8" t="s">
        <v>59</v>
      </c>
      <c r="N19" s="10">
        <v>100</v>
      </c>
      <c r="O19" s="9">
        <v>7290000</v>
      </c>
      <c r="P19" s="9">
        <v>7290000</v>
      </c>
      <c r="Q19" s="9">
        <v>7254760.1399999997</v>
      </c>
      <c r="R19" s="9">
        <v>7290000</v>
      </c>
      <c r="S19" s="9">
        <v>-35239.86</v>
      </c>
      <c r="T19" s="9">
        <v>19814.22</v>
      </c>
      <c r="U19" s="11">
        <v>8.3000000000000001E-3</v>
      </c>
      <c r="V19" s="11">
        <v>8.6E-3</v>
      </c>
      <c r="W19" s="9">
        <v>138872.48000000001</v>
      </c>
      <c r="X19" s="9">
        <v>0</v>
      </c>
      <c r="Y19" s="12">
        <v>46203</v>
      </c>
      <c r="Z19" s="8" t="s">
        <v>100</v>
      </c>
      <c r="AA19" s="13">
        <v>7.07</v>
      </c>
      <c r="AB19" s="12">
        <v>46105</v>
      </c>
      <c r="AC19" s="12">
        <v>46289</v>
      </c>
      <c r="AD19" s="12">
        <v>48481</v>
      </c>
      <c r="AE19" s="8">
        <v>2278</v>
      </c>
      <c r="AF19" s="12">
        <v>48481</v>
      </c>
      <c r="AG19" s="8" t="s">
        <v>61</v>
      </c>
      <c r="AH19" s="8" t="s">
        <v>76</v>
      </c>
      <c r="AI19" s="8"/>
      <c r="AJ19" s="8"/>
      <c r="AK19" s="8" t="s">
        <v>101</v>
      </c>
      <c r="AL19" s="8" t="s">
        <v>111</v>
      </c>
      <c r="AM19" s="8" t="s">
        <v>65</v>
      </c>
    </row>
    <row r="20" spans="1:39" ht="12.95" customHeight="1">
      <c r="A20" s="8" t="s">
        <v>57</v>
      </c>
      <c r="B20" s="8" t="s">
        <v>874</v>
      </c>
      <c r="C20" s="8" t="s">
        <v>115</v>
      </c>
      <c r="D20" s="8" t="s">
        <v>116</v>
      </c>
      <c r="E20" s="8" t="s">
        <v>117</v>
      </c>
      <c r="F20" s="8" t="s">
        <v>109</v>
      </c>
      <c r="G20" s="8" t="s">
        <v>110</v>
      </c>
      <c r="H20" s="9">
        <v>500000</v>
      </c>
      <c r="I20" s="9">
        <v>100</v>
      </c>
      <c r="J20" s="10">
        <v>99.920500000000004</v>
      </c>
      <c r="K20" s="10">
        <v>100.00660000000001</v>
      </c>
      <c r="L20" s="11">
        <v>8.6094317775026847E-4</v>
      </c>
      <c r="M20" s="8" t="s">
        <v>59</v>
      </c>
      <c r="N20" s="10">
        <v>100.29</v>
      </c>
      <c r="O20" s="9">
        <v>50145000</v>
      </c>
      <c r="P20" s="9">
        <v>50145000</v>
      </c>
      <c r="Q20" s="9">
        <v>50003300</v>
      </c>
      <c r="R20" s="9">
        <v>50000000</v>
      </c>
      <c r="S20" s="9">
        <v>-141700</v>
      </c>
      <c r="T20" s="9">
        <v>43050</v>
      </c>
      <c r="U20" s="11">
        <v>5.7500000000000002E-2</v>
      </c>
      <c r="V20" s="11">
        <v>5.9400000000000001E-2</v>
      </c>
      <c r="W20" s="9">
        <v>1018333.33</v>
      </c>
      <c r="X20" s="9">
        <v>0</v>
      </c>
      <c r="Y20" s="12">
        <v>46203</v>
      </c>
      <c r="Z20" s="8" t="s">
        <v>100</v>
      </c>
      <c r="AA20" s="13">
        <v>7.05</v>
      </c>
      <c r="AB20" s="12">
        <v>46098</v>
      </c>
      <c r="AC20" s="12">
        <v>46282</v>
      </c>
      <c r="AD20" s="12">
        <v>48108</v>
      </c>
      <c r="AE20" s="8">
        <v>1905</v>
      </c>
      <c r="AF20" s="12">
        <v>48108</v>
      </c>
      <c r="AG20" s="8" t="s">
        <v>61</v>
      </c>
      <c r="AH20" s="8" t="s">
        <v>76</v>
      </c>
      <c r="AI20" s="8"/>
      <c r="AJ20" s="8"/>
      <c r="AK20" s="8" t="s">
        <v>101</v>
      </c>
      <c r="AL20" s="8" t="s">
        <v>111</v>
      </c>
      <c r="AM20" s="8" t="s">
        <v>65</v>
      </c>
    </row>
    <row r="21" spans="1:39" ht="12.95" customHeight="1">
      <c r="A21" s="8" t="s">
        <v>57</v>
      </c>
      <c r="B21" s="8" t="s">
        <v>874</v>
      </c>
      <c r="C21" s="8" t="s">
        <v>118</v>
      </c>
      <c r="D21" s="8" t="s">
        <v>119</v>
      </c>
      <c r="E21" s="8" t="s">
        <v>120</v>
      </c>
      <c r="F21" s="8" t="s">
        <v>109</v>
      </c>
      <c r="G21" s="8" t="s">
        <v>110</v>
      </c>
      <c r="H21" s="9">
        <v>500000</v>
      </c>
      <c r="I21" s="9">
        <v>100</v>
      </c>
      <c r="J21" s="10">
        <v>100.3934</v>
      </c>
      <c r="K21" s="10">
        <v>100.477</v>
      </c>
      <c r="L21" s="11">
        <v>8.3203121112294357E-4</v>
      </c>
      <c r="M21" s="8" t="s">
        <v>59</v>
      </c>
      <c r="N21" s="10">
        <v>100.31</v>
      </c>
      <c r="O21" s="9">
        <v>50155000</v>
      </c>
      <c r="P21" s="9">
        <v>50155000</v>
      </c>
      <c r="Q21" s="9">
        <v>50238500</v>
      </c>
      <c r="R21" s="9">
        <v>50000000</v>
      </c>
      <c r="S21" s="9">
        <v>83500</v>
      </c>
      <c r="T21" s="9">
        <v>41800</v>
      </c>
      <c r="U21" s="11">
        <v>5.7799999999999997E-2</v>
      </c>
      <c r="V21" s="11">
        <v>5.9700000000000003E-2</v>
      </c>
      <c r="W21" s="9">
        <v>1730333.33</v>
      </c>
      <c r="X21" s="9">
        <v>0</v>
      </c>
      <c r="Y21" s="12">
        <v>46203</v>
      </c>
      <c r="Z21" s="8" t="s">
        <v>100</v>
      </c>
      <c r="AA21" s="13">
        <v>7.16</v>
      </c>
      <c r="AB21" s="12"/>
      <c r="AC21" s="12">
        <v>46210</v>
      </c>
      <c r="AD21" s="12">
        <v>48036</v>
      </c>
      <c r="AE21" s="8">
        <v>1833</v>
      </c>
      <c r="AF21" s="12">
        <v>48036</v>
      </c>
      <c r="AG21" s="8" t="s">
        <v>61</v>
      </c>
      <c r="AH21" s="8" t="s">
        <v>76</v>
      </c>
      <c r="AI21" s="8"/>
      <c r="AJ21" s="8"/>
      <c r="AK21" s="8" t="s">
        <v>101</v>
      </c>
      <c r="AL21" s="8" t="s">
        <v>111</v>
      </c>
      <c r="AM21" s="8" t="s">
        <v>65</v>
      </c>
    </row>
    <row r="22" spans="1:39" ht="12.95" customHeight="1">
      <c r="A22" s="8" t="s">
        <v>57</v>
      </c>
      <c r="B22" s="8" t="s">
        <v>874</v>
      </c>
      <c r="C22" s="7"/>
      <c r="D22" s="7"/>
      <c r="E22" s="7"/>
      <c r="F22" s="6" t="s">
        <v>121</v>
      </c>
      <c r="G22" s="7"/>
      <c r="H22" s="7"/>
      <c r="I22" s="7"/>
      <c r="J22" s="7"/>
      <c r="K22" s="7"/>
      <c r="L22" s="7"/>
      <c r="M22" s="7"/>
      <c r="N22" s="7"/>
      <c r="O22" s="14">
        <v>107590000</v>
      </c>
      <c r="P22" s="15">
        <v>107590000</v>
      </c>
      <c r="Q22" s="15">
        <v>107496560.14</v>
      </c>
      <c r="R22" s="7"/>
      <c r="S22" s="15">
        <v>-93439.86</v>
      </c>
      <c r="T22" s="15">
        <v>104664.22</v>
      </c>
      <c r="U22" s="16">
        <v>0.1236</v>
      </c>
      <c r="V22" s="16">
        <v>0.12770000000000001</v>
      </c>
      <c r="W22" s="15">
        <v>2887539.14</v>
      </c>
      <c r="X22" s="15">
        <v>0</v>
      </c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</row>
    <row r="23" spans="1:39" ht="12.95" customHeight="1">
      <c r="A23" s="8" t="s">
        <v>57</v>
      </c>
      <c r="B23" s="8" t="s">
        <v>874</v>
      </c>
      <c r="C23" s="6" t="s">
        <v>122</v>
      </c>
      <c r="D23" s="7"/>
      <c r="E23" s="6" t="s">
        <v>122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15">
        <v>27926722.180000048</v>
      </c>
      <c r="R23" s="7"/>
      <c r="S23" s="7"/>
      <c r="T23" s="7"/>
      <c r="U23" s="16">
        <v>3.2099999999999997E-2</v>
      </c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</row>
    <row r="24" spans="1:39" ht="12.95" customHeight="1">
      <c r="A24" s="8" t="s">
        <v>57</v>
      </c>
      <c r="B24" s="8" t="s">
        <v>874</v>
      </c>
      <c r="C24" s="6" t="s">
        <v>123</v>
      </c>
      <c r="D24" s="7"/>
      <c r="E24" s="6" t="s">
        <v>123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15">
        <v>869399267.95000005</v>
      </c>
      <c r="R24" s="7"/>
      <c r="S24" s="7"/>
      <c r="T24" s="7"/>
      <c r="U24" s="16">
        <v>1</v>
      </c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</row>
    <row r="25" spans="1:39" ht="12.95" customHeight="1">
      <c r="A25" s="2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</row>
    <row r="26" spans="1:39" ht="12.95" customHeight="1">
      <c r="A26" s="8" t="s">
        <v>124</v>
      </c>
      <c r="B26" s="8" t="s">
        <v>125</v>
      </c>
      <c r="C26" s="8" t="s">
        <v>875</v>
      </c>
      <c r="D26" s="8"/>
      <c r="E26" s="8" t="s">
        <v>875</v>
      </c>
      <c r="F26" s="8" t="s">
        <v>58</v>
      </c>
      <c r="G26" s="8" t="s">
        <v>58</v>
      </c>
      <c r="H26" s="9">
        <v>172226.59</v>
      </c>
      <c r="I26" s="9">
        <v>100</v>
      </c>
      <c r="J26" s="10">
        <v>0</v>
      </c>
      <c r="K26" s="10">
        <v>100</v>
      </c>
      <c r="L26" s="11">
        <v>1</v>
      </c>
      <c r="M26" s="8" t="s">
        <v>59</v>
      </c>
      <c r="N26" s="10">
        <v>99.985344597486375</v>
      </c>
      <c r="O26" s="9">
        <v>17220134.949999999</v>
      </c>
      <c r="P26" s="9">
        <v>17222659</v>
      </c>
      <c r="Q26" s="9">
        <v>17222659</v>
      </c>
      <c r="R26" s="9">
        <v>17222659</v>
      </c>
      <c r="S26" s="9">
        <v>0</v>
      </c>
      <c r="T26" s="9">
        <v>0</v>
      </c>
      <c r="U26" s="11">
        <v>1.3299999999999999E-2</v>
      </c>
      <c r="V26" s="11">
        <v>1.35E-2</v>
      </c>
      <c r="W26" s="9">
        <v>0</v>
      </c>
      <c r="X26" s="9">
        <v>2524.0500000000002</v>
      </c>
      <c r="Y26" s="12">
        <v>46203</v>
      </c>
      <c r="Z26" s="8" t="s">
        <v>60</v>
      </c>
      <c r="AA26" s="13"/>
      <c r="AB26" s="12"/>
      <c r="AC26" s="12">
        <v>46204</v>
      </c>
      <c r="AD26" s="12">
        <v>46204</v>
      </c>
      <c r="AE26" s="8">
        <v>1</v>
      </c>
      <c r="AF26" s="12">
        <v>46204</v>
      </c>
      <c r="AG26" s="8" t="s">
        <v>61</v>
      </c>
      <c r="AH26" s="8" t="s">
        <v>62</v>
      </c>
      <c r="AI26" s="8"/>
      <c r="AJ26" s="8"/>
      <c r="AK26" s="8" t="s">
        <v>63</v>
      </c>
      <c r="AL26" s="8" t="s">
        <v>64</v>
      </c>
      <c r="AM26" s="8" t="s">
        <v>65</v>
      </c>
    </row>
    <row r="27" spans="1:39" ht="12.95" customHeight="1">
      <c r="A27" s="8" t="s">
        <v>124</v>
      </c>
      <c r="B27" s="8" t="s">
        <v>125</v>
      </c>
      <c r="C27" s="7"/>
      <c r="D27" s="7"/>
      <c r="E27" s="7"/>
      <c r="F27" s="6" t="s">
        <v>66</v>
      </c>
      <c r="G27" s="7"/>
      <c r="H27" s="7"/>
      <c r="I27" s="7"/>
      <c r="J27" s="7"/>
      <c r="K27" s="7"/>
      <c r="L27" s="7"/>
      <c r="M27" s="7"/>
      <c r="N27" s="7"/>
      <c r="O27" s="14">
        <v>17220134.949999999</v>
      </c>
      <c r="P27" s="15">
        <v>17222659</v>
      </c>
      <c r="Q27" s="15">
        <v>17222659</v>
      </c>
      <c r="R27" s="7"/>
      <c r="S27" s="15">
        <v>0</v>
      </c>
      <c r="T27" s="15">
        <v>0</v>
      </c>
      <c r="U27" s="16">
        <v>1.3299999999999999E-2</v>
      </c>
      <c r="V27" s="16">
        <v>1.35E-2</v>
      </c>
      <c r="W27" s="15">
        <v>0</v>
      </c>
      <c r="X27" s="15">
        <v>2524.0500000000002</v>
      </c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</row>
    <row r="28" spans="1:39" ht="12.95" customHeight="1">
      <c r="A28" s="8" t="s">
        <v>124</v>
      </c>
      <c r="B28" s="8" t="s">
        <v>125</v>
      </c>
      <c r="C28" s="8" t="s">
        <v>126</v>
      </c>
      <c r="D28" s="8" t="s">
        <v>127</v>
      </c>
      <c r="E28" s="8" t="s">
        <v>128</v>
      </c>
      <c r="F28" s="8" t="s">
        <v>129</v>
      </c>
      <c r="G28" s="8" t="s">
        <v>130</v>
      </c>
      <c r="H28" s="9">
        <v>101821.542</v>
      </c>
      <c r="I28" s="9">
        <v>10</v>
      </c>
      <c r="J28" s="10">
        <v>1783.0500999999999</v>
      </c>
      <c r="K28" s="10">
        <v>1778.2094999999999</v>
      </c>
      <c r="L28" s="11">
        <v>-2.7221764364660068E-3</v>
      </c>
      <c r="M28" s="8" t="s">
        <v>59</v>
      </c>
      <c r="N28" s="10">
        <v>1861.49727932818</v>
      </c>
      <c r="O28" s="9">
        <v>189540523.41</v>
      </c>
      <c r="P28" s="9">
        <v>189540523.41</v>
      </c>
      <c r="Q28" s="9">
        <v>181060033.28999999</v>
      </c>
      <c r="R28" s="9">
        <v>1018215.42</v>
      </c>
      <c r="S28" s="9">
        <v>-8480490.1199999992</v>
      </c>
      <c r="T28" s="9">
        <v>-492877.36</v>
      </c>
      <c r="U28" s="11">
        <v>0.1394</v>
      </c>
      <c r="V28" s="11">
        <v>0.1419</v>
      </c>
      <c r="W28" s="9">
        <v>0</v>
      </c>
      <c r="X28" s="9">
        <v>0</v>
      </c>
      <c r="Y28" s="12">
        <v>46203</v>
      </c>
      <c r="Z28" s="8" t="s">
        <v>60</v>
      </c>
      <c r="AA28" s="13"/>
      <c r="AB28" s="12"/>
      <c r="AC28" s="12"/>
      <c r="AD28" s="12"/>
      <c r="AE28" s="8"/>
      <c r="AF28" s="12"/>
      <c r="AG28" s="8"/>
      <c r="AH28" s="8" t="s">
        <v>76</v>
      </c>
      <c r="AI28" s="8"/>
      <c r="AJ28" s="8"/>
      <c r="AK28" s="8" t="s">
        <v>63</v>
      </c>
      <c r="AL28" s="8" t="s">
        <v>131</v>
      </c>
      <c r="AM28" s="8" t="s">
        <v>65</v>
      </c>
    </row>
    <row r="29" spans="1:39" ht="12.95" customHeight="1">
      <c r="A29" s="8" t="s">
        <v>124</v>
      </c>
      <c r="B29" s="8" t="s">
        <v>125</v>
      </c>
      <c r="C29" s="8" t="s">
        <v>132</v>
      </c>
      <c r="D29" s="8" t="s">
        <v>133</v>
      </c>
      <c r="E29" s="8" t="s">
        <v>134</v>
      </c>
      <c r="F29" s="8" t="s">
        <v>129</v>
      </c>
      <c r="G29" s="8" t="s">
        <v>130</v>
      </c>
      <c r="H29" s="9">
        <v>1764828.3430000001</v>
      </c>
      <c r="I29" s="9">
        <v>10</v>
      </c>
      <c r="J29" s="10">
        <v>100.7184</v>
      </c>
      <c r="K29" s="10">
        <v>100.4828</v>
      </c>
      <c r="L29" s="11">
        <v>-2.3446798855127444E-3</v>
      </c>
      <c r="M29" s="8" t="s">
        <v>59</v>
      </c>
      <c r="N29" s="10">
        <v>104.90410799119856</v>
      </c>
      <c r="O29" s="9">
        <v>185137743.08000001</v>
      </c>
      <c r="P29" s="9">
        <v>185137743.08000001</v>
      </c>
      <c r="Q29" s="9">
        <v>177334893.41999999</v>
      </c>
      <c r="R29" s="9">
        <v>17648283.43</v>
      </c>
      <c r="S29" s="9">
        <v>-7802849.6600000001</v>
      </c>
      <c r="T29" s="9">
        <v>-415793.56</v>
      </c>
      <c r="U29" s="11">
        <v>0.13650000000000001</v>
      </c>
      <c r="V29" s="11">
        <v>0.13900000000000001</v>
      </c>
      <c r="W29" s="9">
        <v>0</v>
      </c>
      <c r="X29" s="9">
        <v>0</v>
      </c>
      <c r="Y29" s="12">
        <v>46203</v>
      </c>
      <c r="Z29" s="8" t="s">
        <v>60</v>
      </c>
      <c r="AA29" s="13"/>
      <c r="AB29" s="12"/>
      <c r="AC29" s="12"/>
      <c r="AD29" s="12"/>
      <c r="AE29" s="8"/>
      <c r="AF29" s="12"/>
      <c r="AG29" s="8"/>
      <c r="AH29" s="8" t="s">
        <v>76</v>
      </c>
      <c r="AI29" s="8"/>
      <c r="AJ29" s="8"/>
      <c r="AK29" s="8" t="s">
        <v>63</v>
      </c>
      <c r="AL29" s="8" t="s">
        <v>135</v>
      </c>
      <c r="AM29" s="8" t="s">
        <v>65</v>
      </c>
    </row>
    <row r="30" spans="1:39" ht="12.95" customHeight="1">
      <c r="A30" s="8" t="s">
        <v>124</v>
      </c>
      <c r="B30" s="8" t="s">
        <v>125</v>
      </c>
      <c r="C30" s="8" t="s">
        <v>136</v>
      </c>
      <c r="D30" s="8" t="s">
        <v>137</v>
      </c>
      <c r="E30" s="8" t="s">
        <v>138</v>
      </c>
      <c r="F30" s="8" t="s">
        <v>129</v>
      </c>
      <c r="G30" s="8" t="s">
        <v>130</v>
      </c>
      <c r="H30" s="9">
        <v>692165.05</v>
      </c>
      <c r="I30" s="9">
        <v>10</v>
      </c>
      <c r="J30" s="10">
        <v>262.48200000000003</v>
      </c>
      <c r="K30" s="10">
        <v>262.51100000000002</v>
      </c>
      <c r="L30" s="11">
        <v>1.1047156119172149E-4</v>
      </c>
      <c r="M30" s="8" t="s">
        <v>59</v>
      </c>
      <c r="N30" s="10">
        <v>267.91402989792681</v>
      </c>
      <c r="O30" s="9">
        <v>185440727.90000001</v>
      </c>
      <c r="P30" s="9">
        <v>185440727.90000001</v>
      </c>
      <c r="Q30" s="9">
        <v>181700939.44</v>
      </c>
      <c r="R30" s="9">
        <v>6921650.5</v>
      </c>
      <c r="S30" s="9">
        <v>-3739788.46</v>
      </c>
      <c r="T30" s="9">
        <v>20072.79</v>
      </c>
      <c r="U30" s="11">
        <v>0.1399</v>
      </c>
      <c r="V30" s="11">
        <v>0.1424</v>
      </c>
      <c r="W30" s="9">
        <v>0</v>
      </c>
      <c r="X30" s="9">
        <v>0</v>
      </c>
      <c r="Y30" s="12">
        <v>46203</v>
      </c>
      <c r="Z30" s="8" t="s">
        <v>60</v>
      </c>
      <c r="AA30" s="13"/>
      <c r="AB30" s="12"/>
      <c r="AC30" s="12"/>
      <c r="AD30" s="12"/>
      <c r="AE30" s="8"/>
      <c r="AF30" s="12"/>
      <c r="AG30" s="8"/>
      <c r="AH30" s="8" t="s">
        <v>76</v>
      </c>
      <c r="AI30" s="8"/>
      <c r="AJ30" s="8"/>
      <c r="AK30" s="8" t="s">
        <v>63</v>
      </c>
      <c r="AL30" s="8" t="s">
        <v>139</v>
      </c>
      <c r="AM30" s="8" t="s">
        <v>65</v>
      </c>
    </row>
    <row r="31" spans="1:39" ht="12.95" customHeight="1">
      <c r="A31" s="8" t="s">
        <v>124</v>
      </c>
      <c r="B31" s="8" t="s">
        <v>125</v>
      </c>
      <c r="C31" s="8" t="s">
        <v>140</v>
      </c>
      <c r="D31" s="8" t="s">
        <v>141</v>
      </c>
      <c r="E31" s="8" t="s">
        <v>142</v>
      </c>
      <c r="F31" s="8" t="s">
        <v>129</v>
      </c>
      <c r="G31" s="8" t="s">
        <v>130</v>
      </c>
      <c r="H31" s="9">
        <v>356139.30599999998</v>
      </c>
      <c r="I31" s="9">
        <v>10</v>
      </c>
      <c r="J31" s="10">
        <v>502.78</v>
      </c>
      <c r="K31" s="10">
        <v>501.42599999999999</v>
      </c>
      <c r="L31" s="11">
        <v>-2.7002987479707872E-3</v>
      </c>
      <c r="M31" s="8" t="s">
        <v>59</v>
      </c>
      <c r="N31" s="10">
        <v>513.56217066924933</v>
      </c>
      <c r="O31" s="9">
        <v>182899675.05000001</v>
      </c>
      <c r="P31" s="9">
        <v>182899675.05000001</v>
      </c>
      <c r="Q31" s="9">
        <v>178577507.65000001</v>
      </c>
      <c r="R31" s="9">
        <v>3561393.06</v>
      </c>
      <c r="S31" s="9">
        <v>-4322167.4000000004</v>
      </c>
      <c r="T31" s="9">
        <v>-482212.62</v>
      </c>
      <c r="U31" s="11">
        <v>0.13750000000000001</v>
      </c>
      <c r="V31" s="11">
        <v>0.14000000000000001</v>
      </c>
      <c r="W31" s="9">
        <v>0</v>
      </c>
      <c r="X31" s="9">
        <v>0</v>
      </c>
      <c r="Y31" s="12">
        <v>46203</v>
      </c>
      <c r="Z31" s="8" t="s">
        <v>60</v>
      </c>
      <c r="AA31" s="13"/>
      <c r="AB31" s="12"/>
      <c r="AC31" s="12"/>
      <c r="AD31" s="12"/>
      <c r="AE31" s="8"/>
      <c r="AF31" s="12"/>
      <c r="AG31" s="8"/>
      <c r="AH31" s="8" t="s">
        <v>76</v>
      </c>
      <c r="AI31" s="8"/>
      <c r="AJ31" s="8"/>
      <c r="AK31" s="8" t="s">
        <v>63</v>
      </c>
      <c r="AL31" s="8" t="s">
        <v>143</v>
      </c>
      <c r="AM31" s="8" t="s">
        <v>65</v>
      </c>
    </row>
    <row r="32" spans="1:39" ht="12.95" customHeight="1">
      <c r="A32" s="8" t="s">
        <v>124</v>
      </c>
      <c r="B32" s="8" t="s">
        <v>125</v>
      </c>
      <c r="C32" s="8" t="s">
        <v>885</v>
      </c>
      <c r="D32" s="8" t="s">
        <v>886</v>
      </c>
      <c r="E32" s="8" t="s">
        <v>887</v>
      </c>
      <c r="F32" s="8" t="s">
        <v>129</v>
      </c>
      <c r="G32" s="8" t="s">
        <v>130</v>
      </c>
      <c r="H32" s="9">
        <v>467091.58600000001</v>
      </c>
      <c r="I32" s="9">
        <v>10</v>
      </c>
      <c r="J32" s="10">
        <v>162.93459999999999</v>
      </c>
      <c r="K32" s="10">
        <v>162.79759999999999</v>
      </c>
      <c r="L32" s="11">
        <v>-8.4153574745573644E-4</v>
      </c>
      <c r="M32" s="8" t="s">
        <v>59</v>
      </c>
      <c r="N32" s="10">
        <v>162.80789412464389</v>
      </c>
      <c r="O32" s="9">
        <v>76046197.480000004</v>
      </c>
      <c r="P32" s="9">
        <v>76046197.480000004</v>
      </c>
      <c r="Q32" s="9">
        <v>76041389.180000007</v>
      </c>
      <c r="R32" s="9">
        <v>4670915.8600000003</v>
      </c>
      <c r="S32" s="9">
        <v>-4808.3</v>
      </c>
      <c r="T32" s="9">
        <v>-63991.55</v>
      </c>
      <c r="U32" s="11">
        <v>5.8500000000000003E-2</v>
      </c>
      <c r="V32" s="11">
        <v>5.96E-2</v>
      </c>
      <c r="W32" s="9">
        <v>0</v>
      </c>
      <c r="X32" s="9">
        <v>0</v>
      </c>
      <c r="Y32" s="12">
        <v>46203</v>
      </c>
      <c r="Z32" s="8" t="s">
        <v>60</v>
      </c>
      <c r="AA32" s="13"/>
      <c r="AB32" s="12"/>
      <c r="AC32" s="12"/>
      <c r="AD32" s="12"/>
      <c r="AE32" s="8"/>
      <c r="AF32" s="12"/>
      <c r="AG32" s="8"/>
      <c r="AH32" s="8" t="s">
        <v>76</v>
      </c>
      <c r="AI32" s="8"/>
      <c r="AJ32" s="8"/>
      <c r="AK32" s="8" t="s">
        <v>63</v>
      </c>
      <c r="AL32" s="8" t="s">
        <v>888</v>
      </c>
      <c r="AM32" s="8" t="s">
        <v>65</v>
      </c>
    </row>
    <row r="33" spans="1:39" ht="12.95" customHeight="1">
      <c r="A33" s="8" t="s">
        <v>124</v>
      </c>
      <c r="B33" s="8" t="s">
        <v>125</v>
      </c>
      <c r="C33" s="8" t="s">
        <v>144</v>
      </c>
      <c r="D33" s="8" t="s">
        <v>145</v>
      </c>
      <c r="E33" s="8" t="s">
        <v>146</v>
      </c>
      <c r="F33" s="8" t="s">
        <v>129</v>
      </c>
      <c r="G33" s="8" t="s">
        <v>130</v>
      </c>
      <c r="H33" s="9">
        <v>834465.55</v>
      </c>
      <c r="I33" s="9">
        <v>10</v>
      </c>
      <c r="J33" s="10">
        <v>235.55</v>
      </c>
      <c r="K33" s="10">
        <v>237.1</v>
      </c>
      <c r="L33" s="11">
        <v>6.5373260227752005E-3</v>
      </c>
      <c r="M33" s="8" t="s">
        <v>59</v>
      </c>
      <c r="N33" s="10">
        <v>220.90879943456025</v>
      </c>
      <c r="O33" s="9">
        <v>184340782.81999999</v>
      </c>
      <c r="P33" s="9">
        <v>184340782.81999999</v>
      </c>
      <c r="Q33" s="9">
        <v>197851781.91</v>
      </c>
      <c r="R33" s="9">
        <v>8344655.5</v>
      </c>
      <c r="S33" s="9">
        <v>13510999.09</v>
      </c>
      <c r="T33" s="9">
        <v>1293421.6100000001</v>
      </c>
      <c r="U33" s="11">
        <v>0.15229999999999999</v>
      </c>
      <c r="V33" s="11">
        <v>0.15509999999999999</v>
      </c>
      <c r="W33" s="9">
        <v>0</v>
      </c>
      <c r="X33" s="9">
        <v>0</v>
      </c>
      <c r="Y33" s="12">
        <v>46203</v>
      </c>
      <c r="Z33" s="8" t="s">
        <v>60</v>
      </c>
      <c r="AA33" s="13"/>
      <c r="AB33" s="12"/>
      <c r="AC33" s="12"/>
      <c r="AD33" s="12"/>
      <c r="AE33" s="8"/>
      <c r="AF33" s="12"/>
      <c r="AG33" s="8"/>
      <c r="AH33" s="8" t="s">
        <v>76</v>
      </c>
      <c r="AI33" s="8"/>
      <c r="AJ33" s="8"/>
      <c r="AK33" s="8" t="s">
        <v>63</v>
      </c>
      <c r="AL33" s="8" t="s">
        <v>147</v>
      </c>
      <c r="AM33" s="8" t="s">
        <v>65</v>
      </c>
    </row>
    <row r="34" spans="1:39" ht="12.95" customHeight="1">
      <c r="A34" s="8" t="s">
        <v>124</v>
      </c>
      <c r="B34" s="8" t="s">
        <v>125</v>
      </c>
      <c r="C34" s="8" t="s">
        <v>148</v>
      </c>
      <c r="D34" s="8" t="s">
        <v>149</v>
      </c>
      <c r="E34" s="8" t="s">
        <v>150</v>
      </c>
      <c r="F34" s="8" t="s">
        <v>129</v>
      </c>
      <c r="G34" s="8" t="s">
        <v>130</v>
      </c>
      <c r="H34" s="9">
        <v>23999.125</v>
      </c>
      <c r="I34" s="9">
        <v>10</v>
      </c>
      <c r="J34" s="10">
        <v>1135.08</v>
      </c>
      <c r="K34" s="10">
        <v>1136.01</v>
      </c>
      <c r="L34" s="11">
        <v>8.1865476536298093E-4</v>
      </c>
      <c r="M34" s="8" t="s">
        <v>59</v>
      </c>
      <c r="N34" s="10">
        <v>1115.2338916522999</v>
      </c>
      <c r="O34" s="9">
        <v>26764637.57</v>
      </c>
      <c r="P34" s="9">
        <v>26764637.57</v>
      </c>
      <c r="Q34" s="9">
        <v>27263245.989999998</v>
      </c>
      <c r="R34" s="9">
        <v>239991.25</v>
      </c>
      <c r="S34" s="9">
        <v>498608.42</v>
      </c>
      <c r="T34" s="9">
        <v>-430158.66</v>
      </c>
      <c r="U34" s="11">
        <v>2.1000000000000001E-2</v>
      </c>
      <c r="V34" s="11">
        <v>2.1399999999999999E-2</v>
      </c>
      <c r="W34" s="9">
        <v>0</v>
      </c>
      <c r="X34" s="9">
        <v>0</v>
      </c>
      <c r="Y34" s="12">
        <v>46203</v>
      </c>
      <c r="Z34" s="8" t="s">
        <v>60</v>
      </c>
      <c r="AA34" s="13"/>
      <c r="AB34" s="12"/>
      <c r="AC34" s="12"/>
      <c r="AD34" s="12"/>
      <c r="AE34" s="8"/>
      <c r="AF34" s="12"/>
      <c r="AG34" s="8"/>
      <c r="AH34" s="8" t="s">
        <v>76</v>
      </c>
      <c r="AI34" s="8"/>
      <c r="AJ34" s="8"/>
      <c r="AK34" s="8" t="s">
        <v>63</v>
      </c>
      <c r="AL34" s="8" t="s">
        <v>151</v>
      </c>
      <c r="AM34" s="8" t="s">
        <v>65</v>
      </c>
    </row>
    <row r="35" spans="1:39" ht="12.95" customHeight="1">
      <c r="A35" s="8" t="s">
        <v>124</v>
      </c>
      <c r="B35" s="8" t="s">
        <v>125</v>
      </c>
      <c r="C35" s="8" t="s">
        <v>152</v>
      </c>
      <c r="D35" s="8" t="s">
        <v>153</v>
      </c>
      <c r="E35" s="8" t="s">
        <v>154</v>
      </c>
      <c r="F35" s="8" t="s">
        <v>129</v>
      </c>
      <c r="G35" s="8" t="s">
        <v>130</v>
      </c>
      <c r="H35" s="9">
        <v>1730244.6370000001</v>
      </c>
      <c r="I35" s="9">
        <v>10</v>
      </c>
      <c r="J35" s="10">
        <v>107.7</v>
      </c>
      <c r="K35" s="10">
        <v>107.89</v>
      </c>
      <c r="L35" s="11">
        <v>1.7610529242747242E-3</v>
      </c>
      <c r="M35" s="8" t="s">
        <v>59</v>
      </c>
      <c r="N35" s="10">
        <v>79.826617061203464</v>
      </c>
      <c r="O35" s="9">
        <v>138119576.06</v>
      </c>
      <c r="P35" s="9">
        <v>138119576.06</v>
      </c>
      <c r="Q35" s="9">
        <v>186676093.88999999</v>
      </c>
      <c r="R35" s="9">
        <v>17302446.370000001</v>
      </c>
      <c r="S35" s="9">
        <v>48556517.829999998</v>
      </c>
      <c r="T35" s="9">
        <v>328746.49</v>
      </c>
      <c r="U35" s="11">
        <v>0.14369999999999999</v>
      </c>
      <c r="V35" s="11">
        <v>0.14630000000000001</v>
      </c>
      <c r="W35" s="9">
        <v>0</v>
      </c>
      <c r="X35" s="9">
        <v>0</v>
      </c>
      <c r="Y35" s="12">
        <v>46203</v>
      </c>
      <c r="Z35" s="8" t="s">
        <v>60</v>
      </c>
      <c r="AA35" s="13"/>
      <c r="AB35" s="12"/>
      <c r="AC35" s="12"/>
      <c r="AD35" s="12"/>
      <c r="AE35" s="8"/>
      <c r="AF35" s="12"/>
      <c r="AG35" s="8"/>
      <c r="AH35" s="8" t="s">
        <v>76</v>
      </c>
      <c r="AI35" s="8"/>
      <c r="AJ35" s="8"/>
      <c r="AK35" s="8" t="s">
        <v>63</v>
      </c>
      <c r="AL35" s="8" t="s">
        <v>151</v>
      </c>
      <c r="AM35" s="8" t="s">
        <v>65</v>
      </c>
    </row>
    <row r="36" spans="1:39" ht="12.95" customHeight="1">
      <c r="A36" s="8" t="s">
        <v>124</v>
      </c>
      <c r="B36" s="8" t="s">
        <v>125</v>
      </c>
      <c r="C36" s="8" t="s">
        <v>889</v>
      </c>
      <c r="D36" s="8" t="s">
        <v>890</v>
      </c>
      <c r="E36" s="8" t="s">
        <v>891</v>
      </c>
      <c r="F36" s="8" t="s">
        <v>129</v>
      </c>
      <c r="G36" s="8" t="s">
        <v>130</v>
      </c>
      <c r="H36" s="9">
        <v>1730905.9269999999</v>
      </c>
      <c r="I36" s="9">
        <v>10</v>
      </c>
      <c r="J36" s="10">
        <v>29.901</v>
      </c>
      <c r="K36" s="10">
        <v>30.018000000000001</v>
      </c>
      <c r="L36" s="11">
        <v>3.8976614031581052E-3</v>
      </c>
      <c r="M36" s="8" t="s">
        <v>59</v>
      </c>
      <c r="N36" s="10">
        <v>30.040569691803938</v>
      </c>
      <c r="O36" s="9">
        <v>51997400.130000003</v>
      </c>
      <c r="P36" s="9">
        <v>51997400.130000003</v>
      </c>
      <c r="Q36" s="9">
        <v>51958334.119999997</v>
      </c>
      <c r="R36" s="9">
        <v>17309059.27</v>
      </c>
      <c r="S36" s="9">
        <v>-39066.01</v>
      </c>
      <c r="T36" s="9">
        <v>101571.61</v>
      </c>
      <c r="U36" s="11">
        <v>0.04</v>
      </c>
      <c r="V36" s="11">
        <v>4.07E-2</v>
      </c>
      <c r="W36" s="9">
        <v>0</v>
      </c>
      <c r="X36" s="9">
        <v>0</v>
      </c>
      <c r="Y36" s="12">
        <v>46203</v>
      </c>
      <c r="Z36" s="8" t="s">
        <v>60</v>
      </c>
      <c r="AA36" s="13"/>
      <c r="AB36" s="12"/>
      <c r="AC36" s="12"/>
      <c r="AD36" s="12"/>
      <c r="AE36" s="8"/>
      <c r="AF36" s="12"/>
      <c r="AG36" s="8"/>
      <c r="AH36" s="8" t="s">
        <v>76</v>
      </c>
      <c r="AI36" s="8"/>
      <c r="AJ36" s="8"/>
      <c r="AK36" s="8" t="s">
        <v>63</v>
      </c>
      <c r="AL36" s="8" t="s">
        <v>892</v>
      </c>
      <c r="AM36" s="8" t="s">
        <v>65</v>
      </c>
    </row>
    <row r="37" spans="1:39" ht="12.95" customHeight="1">
      <c r="A37" s="8" t="s">
        <v>124</v>
      </c>
      <c r="B37" s="8" t="s">
        <v>125</v>
      </c>
      <c r="C37" s="7"/>
      <c r="D37" s="7"/>
      <c r="E37" s="7"/>
      <c r="F37" s="6" t="s">
        <v>155</v>
      </c>
      <c r="G37" s="7"/>
      <c r="H37" s="7"/>
      <c r="I37" s="7"/>
      <c r="J37" s="7"/>
      <c r="K37" s="7"/>
      <c r="L37" s="7"/>
      <c r="M37" s="7"/>
      <c r="N37" s="7"/>
      <c r="O37" s="14">
        <v>1220287263.5</v>
      </c>
      <c r="P37" s="15">
        <v>1220287263.5</v>
      </c>
      <c r="Q37" s="15">
        <v>1258464218.8900001</v>
      </c>
      <c r="R37" s="7"/>
      <c r="S37" s="15">
        <v>38176955.390000001</v>
      </c>
      <c r="T37" s="15">
        <v>-141221.25</v>
      </c>
      <c r="U37" s="16">
        <v>0.96879999999999999</v>
      </c>
      <c r="V37" s="16">
        <v>0.98640000000000005</v>
      </c>
      <c r="W37" s="15">
        <v>0</v>
      </c>
      <c r="X37" s="15">
        <v>0</v>
      </c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</row>
    <row r="38" spans="1:39" ht="12.95" customHeight="1">
      <c r="A38" s="8" t="s">
        <v>124</v>
      </c>
      <c r="B38" s="8" t="s">
        <v>125</v>
      </c>
      <c r="C38" s="6" t="s">
        <v>122</v>
      </c>
      <c r="D38" s="7"/>
      <c r="E38" s="6" t="s">
        <v>122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15">
        <v>23128573.807329997</v>
      </c>
      <c r="R38" s="7"/>
      <c r="S38" s="7"/>
      <c r="T38" s="7"/>
      <c r="U38" s="16">
        <v>1.7899999999999999E-2</v>
      </c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</row>
    <row r="39" spans="1:39" ht="12.95" customHeight="1">
      <c r="A39" s="8" t="s">
        <v>124</v>
      </c>
      <c r="B39" s="8" t="s">
        <v>125</v>
      </c>
      <c r="C39" s="6" t="s">
        <v>123</v>
      </c>
      <c r="D39" s="7"/>
      <c r="E39" s="6" t="s">
        <v>123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15">
        <v>1298815451.69733</v>
      </c>
      <c r="R39" s="7"/>
      <c r="S39" s="7"/>
      <c r="T39" s="7"/>
      <c r="U39" s="16">
        <v>1</v>
      </c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</row>
    <row r="40" spans="1:39" ht="12.95" customHeight="1">
      <c r="A40" s="2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</row>
    <row r="41" spans="1:39" ht="12.95" customHeight="1">
      <c r="A41" s="8" t="s">
        <v>156</v>
      </c>
      <c r="B41" s="8" t="s">
        <v>893</v>
      </c>
      <c r="C41" s="8" t="s">
        <v>875</v>
      </c>
      <c r="D41" s="8"/>
      <c r="E41" s="8" t="s">
        <v>875</v>
      </c>
      <c r="F41" s="8" t="s">
        <v>58</v>
      </c>
      <c r="G41" s="8" t="s">
        <v>58</v>
      </c>
      <c r="H41" s="9">
        <v>100715.6</v>
      </c>
      <c r="I41" s="9">
        <v>100</v>
      </c>
      <c r="J41" s="10">
        <v>0</v>
      </c>
      <c r="K41" s="10">
        <v>100</v>
      </c>
      <c r="L41" s="11">
        <v>1</v>
      </c>
      <c r="M41" s="8" t="s">
        <v>59</v>
      </c>
      <c r="N41" s="10">
        <v>99.985344574226829</v>
      </c>
      <c r="O41" s="9">
        <v>10070083.970000001</v>
      </c>
      <c r="P41" s="9">
        <v>10071560</v>
      </c>
      <c r="Q41" s="9">
        <v>10071560</v>
      </c>
      <c r="R41" s="9">
        <v>10071560</v>
      </c>
      <c r="S41" s="9">
        <v>0</v>
      </c>
      <c r="T41" s="9">
        <v>0</v>
      </c>
      <c r="U41" s="11">
        <v>2E-3</v>
      </c>
      <c r="V41" s="11">
        <v>2E-3</v>
      </c>
      <c r="W41" s="9">
        <v>0</v>
      </c>
      <c r="X41" s="9">
        <v>1476.03</v>
      </c>
      <c r="Y41" s="12">
        <v>46203</v>
      </c>
      <c r="Z41" s="8" t="s">
        <v>60</v>
      </c>
      <c r="AA41" s="13"/>
      <c r="AB41" s="12"/>
      <c r="AC41" s="12">
        <v>46204</v>
      </c>
      <c r="AD41" s="12">
        <v>46204</v>
      </c>
      <c r="AE41" s="8">
        <v>1</v>
      </c>
      <c r="AF41" s="12">
        <v>46204</v>
      </c>
      <c r="AG41" s="8" t="s">
        <v>61</v>
      </c>
      <c r="AH41" s="8" t="s">
        <v>62</v>
      </c>
      <c r="AI41" s="8"/>
      <c r="AJ41" s="8"/>
      <c r="AK41" s="8" t="s">
        <v>63</v>
      </c>
      <c r="AL41" s="8" t="s">
        <v>64</v>
      </c>
      <c r="AM41" s="8" t="s">
        <v>65</v>
      </c>
    </row>
    <row r="42" spans="1:39" ht="12.95" customHeight="1">
      <c r="A42" s="8" t="s">
        <v>156</v>
      </c>
      <c r="B42" s="8" t="s">
        <v>893</v>
      </c>
      <c r="C42" s="7"/>
      <c r="D42" s="7"/>
      <c r="E42" s="7"/>
      <c r="F42" s="6" t="s">
        <v>66</v>
      </c>
      <c r="G42" s="7"/>
      <c r="H42" s="7"/>
      <c r="I42" s="7"/>
      <c r="J42" s="7"/>
      <c r="K42" s="7"/>
      <c r="L42" s="7"/>
      <c r="M42" s="7"/>
      <c r="N42" s="7"/>
      <c r="O42" s="14">
        <v>10070083.970000001</v>
      </c>
      <c r="P42" s="15">
        <v>10071560</v>
      </c>
      <c r="Q42" s="15">
        <v>10071560</v>
      </c>
      <c r="R42" s="7"/>
      <c r="S42" s="15">
        <v>0</v>
      </c>
      <c r="T42" s="15">
        <v>0</v>
      </c>
      <c r="U42" s="16">
        <v>2E-3</v>
      </c>
      <c r="V42" s="16">
        <v>2E-3</v>
      </c>
      <c r="W42" s="15">
        <v>0</v>
      </c>
      <c r="X42" s="15">
        <v>1476.03</v>
      </c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</row>
    <row r="43" spans="1:39" ht="12.95" customHeight="1">
      <c r="A43" s="8" t="s">
        <v>156</v>
      </c>
      <c r="B43" s="8" t="s">
        <v>893</v>
      </c>
      <c r="C43" s="8" t="s">
        <v>157</v>
      </c>
      <c r="D43" s="8" t="s">
        <v>158</v>
      </c>
      <c r="E43" s="8" t="s">
        <v>894</v>
      </c>
      <c r="F43" s="8" t="s">
        <v>159</v>
      </c>
      <c r="G43" s="8" t="s">
        <v>160</v>
      </c>
      <c r="H43" s="9">
        <v>42993685</v>
      </c>
      <c r="I43" s="9">
        <v>2</v>
      </c>
      <c r="J43" s="10">
        <v>116.79</v>
      </c>
      <c r="K43" s="10">
        <v>116.19</v>
      </c>
      <c r="L43" s="11">
        <v>-5.1639555899819257E-3</v>
      </c>
      <c r="M43" s="8" t="s">
        <v>59</v>
      </c>
      <c r="N43" s="10">
        <v>75.534418402144411</v>
      </c>
      <c r="O43" s="9">
        <v>3247502991.4400001</v>
      </c>
      <c r="P43" s="9">
        <v>3247502991.4400001</v>
      </c>
      <c r="Q43" s="9">
        <v>4995436260.1499996</v>
      </c>
      <c r="R43" s="9">
        <v>85987370</v>
      </c>
      <c r="S43" s="9">
        <v>1747933268.71</v>
      </c>
      <c r="T43" s="9">
        <v>-25736954.920000002</v>
      </c>
      <c r="U43" s="11">
        <v>1.0005999999999999</v>
      </c>
      <c r="V43" s="11">
        <v>0.998</v>
      </c>
      <c r="W43" s="9">
        <v>0</v>
      </c>
      <c r="X43" s="9">
        <v>0</v>
      </c>
      <c r="Y43" s="12">
        <v>46203</v>
      </c>
      <c r="Z43" s="8" t="s">
        <v>60</v>
      </c>
      <c r="AA43" s="13"/>
      <c r="AB43" s="12"/>
      <c r="AC43" s="12"/>
      <c r="AD43" s="12"/>
      <c r="AE43" s="8"/>
      <c r="AF43" s="12"/>
      <c r="AG43" s="8"/>
      <c r="AH43" s="8" t="s">
        <v>76</v>
      </c>
      <c r="AI43" s="8"/>
      <c r="AJ43" s="8"/>
      <c r="AK43" s="8" t="s">
        <v>63</v>
      </c>
      <c r="AL43" s="8" t="s">
        <v>161</v>
      </c>
      <c r="AM43" s="8" t="s">
        <v>65</v>
      </c>
    </row>
    <row r="44" spans="1:39" ht="12.95" customHeight="1">
      <c r="A44" s="8" t="s">
        <v>156</v>
      </c>
      <c r="B44" s="8" t="s">
        <v>893</v>
      </c>
      <c r="C44" s="7"/>
      <c r="D44" s="7"/>
      <c r="E44" s="7"/>
      <c r="F44" s="6" t="s">
        <v>162</v>
      </c>
      <c r="G44" s="7"/>
      <c r="H44" s="7"/>
      <c r="I44" s="7"/>
      <c r="J44" s="7"/>
      <c r="K44" s="7"/>
      <c r="L44" s="7"/>
      <c r="M44" s="7"/>
      <c r="N44" s="7"/>
      <c r="O44" s="14">
        <v>3247502991.4400001</v>
      </c>
      <c r="P44" s="15">
        <v>3247502991.4400001</v>
      </c>
      <c r="Q44" s="15">
        <v>4995436260.1499996</v>
      </c>
      <c r="R44" s="7"/>
      <c r="S44" s="15">
        <v>1747933268.71</v>
      </c>
      <c r="T44" s="15">
        <v>-25736954.920000002</v>
      </c>
      <c r="U44" s="16">
        <v>1.0005999999999999</v>
      </c>
      <c r="V44" s="16">
        <v>0.998</v>
      </c>
      <c r="W44" s="15">
        <v>0</v>
      </c>
      <c r="X44" s="15">
        <v>0</v>
      </c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</row>
    <row r="45" spans="1:39" ht="12.95" customHeight="1">
      <c r="A45" s="8" t="s">
        <v>156</v>
      </c>
      <c r="B45" s="8" t="s">
        <v>893</v>
      </c>
      <c r="C45" s="6" t="s">
        <v>122</v>
      </c>
      <c r="D45" s="7"/>
      <c r="E45" s="6" t="s">
        <v>122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15">
        <v>-13137718.383624459</v>
      </c>
      <c r="R45" s="7"/>
      <c r="S45" s="7"/>
      <c r="T45" s="7"/>
      <c r="U45" s="16">
        <v>-2.5999999999999999E-3</v>
      </c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</row>
    <row r="46" spans="1:39" ht="12.95" customHeight="1">
      <c r="A46" s="8" t="s">
        <v>156</v>
      </c>
      <c r="B46" s="8" t="s">
        <v>893</v>
      </c>
      <c r="C46" s="6" t="s">
        <v>123</v>
      </c>
      <c r="D46" s="7"/>
      <c r="E46" s="6" t="s">
        <v>123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15">
        <v>4992370101.7663755</v>
      </c>
      <c r="R46" s="7"/>
      <c r="S46" s="7"/>
      <c r="T46" s="7"/>
      <c r="U46" s="16">
        <v>1</v>
      </c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</row>
    <row r="47" spans="1:39" ht="12.95" customHeight="1">
      <c r="A47" s="2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</row>
    <row r="48" spans="1:39" ht="12.95" customHeight="1">
      <c r="A48" s="8" t="s">
        <v>163</v>
      </c>
      <c r="B48" s="8" t="s">
        <v>164</v>
      </c>
      <c r="C48" s="8" t="s">
        <v>875</v>
      </c>
      <c r="D48" s="8"/>
      <c r="E48" s="8" t="s">
        <v>875</v>
      </c>
      <c r="F48" s="8" t="s">
        <v>58</v>
      </c>
      <c r="G48" s="8" t="s">
        <v>58</v>
      </c>
      <c r="H48" s="9">
        <v>3664508.22</v>
      </c>
      <c r="I48" s="9">
        <v>100</v>
      </c>
      <c r="J48" s="10">
        <v>0</v>
      </c>
      <c r="K48" s="10">
        <v>100</v>
      </c>
      <c r="L48" s="11">
        <v>1</v>
      </c>
      <c r="M48" s="8" t="s">
        <v>59</v>
      </c>
      <c r="N48" s="10">
        <v>99.985105851393072</v>
      </c>
      <c r="O48" s="9">
        <v>366396242.26999998</v>
      </c>
      <c r="P48" s="9">
        <v>366450822</v>
      </c>
      <c r="Q48" s="9">
        <v>366450822</v>
      </c>
      <c r="R48" s="9">
        <v>366450822</v>
      </c>
      <c r="S48" s="9">
        <v>0</v>
      </c>
      <c r="T48" s="9">
        <v>0</v>
      </c>
      <c r="U48" s="11">
        <v>6.9000000000000006E-2</v>
      </c>
      <c r="V48" s="11">
        <v>7.0300000000000001E-2</v>
      </c>
      <c r="W48" s="9">
        <v>0</v>
      </c>
      <c r="X48" s="9">
        <v>54579.73</v>
      </c>
      <c r="Y48" s="12">
        <v>46203</v>
      </c>
      <c r="Z48" s="8" t="s">
        <v>60</v>
      </c>
      <c r="AA48" s="13"/>
      <c r="AB48" s="12"/>
      <c r="AC48" s="12">
        <v>46204</v>
      </c>
      <c r="AD48" s="12">
        <v>46204</v>
      </c>
      <c r="AE48" s="8">
        <v>1</v>
      </c>
      <c r="AF48" s="12">
        <v>46204</v>
      </c>
      <c r="AG48" s="8" t="s">
        <v>61</v>
      </c>
      <c r="AH48" s="8" t="s">
        <v>62</v>
      </c>
      <c r="AI48" s="8"/>
      <c r="AJ48" s="8"/>
      <c r="AK48" s="8" t="s">
        <v>63</v>
      </c>
      <c r="AL48" s="8" t="s">
        <v>64</v>
      </c>
      <c r="AM48" s="8" t="s">
        <v>65</v>
      </c>
    </row>
    <row r="49" spans="1:39" ht="12.95" customHeight="1">
      <c r="A49" s="8" t="s">
        <v>163</v>
      </c>
      <c r="B49" s="8" t="s">
        <v>164</v>
      </c>
      <c r="C49" s="7"/>
      <c r="D49" s="7"/>
      <c r="E49" s="7"/>
      <c r="F49" s="6" t="s">
        <v>66</v>
      </c>
      <c r="G49" s="7"/>
      <c r="H49" s="7"/>
      <c r="I49" s="7"/>
      <c r="J49" s="7"/>
      <c r="K49" s="7"/>
      <c r="L49" s="7"/>
      <c r="M49" s="7"/>
      <c r="N49" s="7"/>
      <c r="O49" s="14">
        <v>366396242.26999998</v>
      </c>
      <c r="P49" s="15">
        <v>366450822</v>
      </c>
      <c r="Q49" s="15">
        <v>366450822</v>
      </c>
      <c r="R49" s="7"/>
      <c r="S49" s="15">
        <v>0</v>
      </c>
      <c r="T49" s="15">
        <v>0</v>
      </c>
      <c r="U49" s="16">
        <v>6.9000000000000006E-2</v>
      </c>
      <c r="V49" s="16">
        <v>7.0300000000000001E-2</v>
      </c>
      <c r="W49" s="15">
        <v>0</v>
      </c>
      <c r="X49" s="15">
        <v>54579.73</v>
      </c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</row>
    <row r="50" spans="1:39" ht="12.95" customHeight="1">
      <c r="A50" s="8" t="s">
        <v>163</v>
      </c>
      <c r="B50" s="8" t="s">
        <v>164</v>
      </c>
      <c r="C50" s="8" t="s">
        <v>895</v>
      </c>
      <c r="D50" s="8" t="s">
        <v>896</v>
      </c>
      <c r="E50" s="8" t="s">
        <v>897</v>
      </c>
      <c r="F50" s="8" t="s">
        <v>165</v>
      </c>
      <c r="G50" s="8" t="s">
        <v>166</v>
      </c>
      <c r="H50" s="9">
        <v>2500000</v>
      </c>
      <c r="I50" s="9">
        <v>100</v>
      </c>
      <c r="J50" s="10">
        <v>99.186800000000005</v>
      </c>
      <c r="K50" s="10">
        <v>99.237399999999994</v>
      </c>
      <c r="L50" s="11">
        <v>5.0988840900708808E-4</v>
      </c>
      <c r="M50" s="8" t="s">
        <v>59</v>
      </c>
      <c r="N50" s="10">
        <v>98.331900000000005</v>
      </c>
      <c r="O50" s="9">
        <v>245829750</v>
      </c>
      <c r="P50" s="9">
        <v>247866383.75999999</v>
      </c>
      <c r="Q50" s="9">
        <v>248093500</v>
      </c>
      <c r="R50" s="9">
        <v>250000000</v>
      </c>
      <c r="S50" s="9">
        <v>227116.24</v>
      </c>
      <c r="T50" s="9">
        <v>78008.72</v>
      </c>
      <c r="U50" s="11">
        <v>4.6699999999999998E-2</v>
      </c>
      <c r="V50" s="11">
        <v>4.7600000000000003E-2</v>
      </c>
      <c r="W50" s="9">
        <v>0</v>
      </c>
      <c r="X50" s="9">
        <v>2036633.76</v>
      </c>
      <c r="Y50" s="12">
        <v>46203</v>
      </c>
      <c r="Z50" s="8" t="s">
        <v>176</v>
      </c>
      <c r="AA50" s="13"/>
      <c r="AB50" s="12"/>
      <c r="AC50" s="12">
        <v>46248</v>
      </c>
      <c r="AD50" s="12">
        <v>46248</v>
      </c>
      <c r="AE50" s="8">
        <v>45</v>
      </c>
      <c r="AF50" s="12">
        <v>46248</v>
      </c>
      <c r="AG50" s="8" t="s">
        <v>61</v>
      </c>
      <c r="AH50" s="8" t="s">
        <v>62</v>
      </c>
      <c r="AI50" s="8"/>
      <c r="AJ50" s="8"/>
      <c r="AK50" s="8" t="s">
        <v>167</v>
      </c>
      <c r="AL50" s="8" t="s">
        <v>168</v>
      </c>
      <c r="AM50" s="8" t="s">
        <v>65</v>
      </c>
    </row>
    <row r="51" spans="1:39" ht="12.95" customHeight="1">
      <c r="A51" s="8" t="s">
        <v>163</v>
      </c>
      <c r="B51" s="8" t="s">
        <v>164</v>
      </c>
      <c r="C51" s="8" t="s">
        <v>898</v>
      </c>
      <c r="D51" s="8" t="s">
        <v>899</v>
      </c>
      <c r="E51" s="8" t="s">
        <v>900</v>
      </c>
      <c r="F51" s="8" t="s">
        <v>165</v>
      </c>
      <c r="G51" s="8" t="s">
        <v>166</v>
      </c>
      <c r="H51" s="9">
        <v>2500000</v>
      </c>
      <c r="I51" s="9">
        <v>100</v>
      </c>
      <c r="J51" s="10">
        <v>98.856800000000007</v>
      </c>
      <c r="K51" s="10">
        <v>98.947000000000003</v>
      </c>
      <c r="L51" s="11">
        <v>9.1159913893296412E-4</v>
      </c>
      <c r="M51" s="8" t="s">
        <v>59</v>
      </c>
      <c r="N51" s="10">
        <v>98.241399999999999</v>
      </c>
      <c r="O51" s="9">
        <v>245603500</v>
      </c>
      <c r="P51" s="9">
        <v>247004582.50999999</v>
      </c>
      <c r="Q51" s="9">
        <v>247367500</v>
      </c>
      <c r="R51" s="9">
        <v>250000000</v>
      </c>
      <c r="S51" s="9">
        <v>362917.49</v>
      </c>
      <c r="T51" s="9">
        <v>177186.81</v>
      </c>
      <c r="U51" s="11">
        <v>4.6600000000000003E-2</v>
      </c>
      <c r="V51" s="11">
        <v>4.7500000000000001E-2</v>
      </c>
      <c r="W51" s="9">
        <v>0</v>
      </c>
      <c r="X51" s="9">
        <v>1401082.51</v>
      </c>
      <c r="Y51" s="12">
        <v>46203</v>
      </c>
      <c r="Z51" s="8" t="s">
        <v>169</v>
      </c>
      <c r="AA51" s="13"/>
      <c r="AB51" s="12"/>
      <c r="AC51" s="12">
        <v>46266</v>
      </c>
      <c r="AD51" s="12">
        <v>46266</v>
      </c>
      <c r="AE51" s="8">
        <v>63</v>
      </c>
      <c r="AF51" s="12">
        <v>46266</v>
      </c>
      <c r="AG51" s="8" t="s">
        <v>61</v>
      </c>
      <c r="AH51" s="8" t="s">
        <v>62</v>
      </c>
      <c r="AI51" s="8"/>
      <c r="AJ51" s="8"/>
      <c r="AK51" s="8" t="s">
        <v>167</v>
      </c>
      <c r="AL51" s="8" t="s">
        <v>842</v>
      </c>
      <c r="AM51" s="8" t="s">
        <v>65</v>
      </c>
    </row>
    <row r="52" spans="1:39" ht="12.95" customHeight="1">
      <c r="A52" s="8" t="s">
        <v>163</v>
      </c>
      <c r="B52" s="8" t="s">
        <v>164</v>
      </c>
      <c r="C52" s="8" t="s">
        <v>901</v>
      </c>
      <c r="D52" s="8" t="s">
        <v>902</v>
      </c>
      <c r="E52" s="8" t="s">
        <v>903</v>
      </c>
      <c r="F52" s="8" t="s">
        <v>165</v>
      </c>
      <c r="G52" s="8" t="s">
        <v>166</v>
      </c>
      <c r="H52" s="9">
        <v>4000000</v>
      </c>
      <c r="I52" s="9">
        <v>100</v>
      </c>
      <c r="J52" s="10">
        <v>98.636099999999999</v>
      </c>
      <c r="K52" s="10">
        <v>98.721500000000006</v>
      </c>
      <c r="L52" s="11">
        <v>8.6505978940757582E-4</v>
      </c>
      <c r="M52" s="8" t="s">
        <v>59</v>
      </c>
      <c r="N52" s="10">
        <v>98.405299999999997</v>
      </c>
      <c r="O52" s="9">
        <v>393621200</v>
      </c>
      <c r="P52" s="9">
        <v>394672650.5</v>
      </c>
      <c r="Q52" s="9">
        <v>394886000</v>
      </c>
      <c r="R52" s="9">
        <v>400000000</v>
      </c>
      <c r="S52" s="9">
        <v>213349.5</v>
      </c>
      <c r="T52" s="9">
        <v>271503.3</v>
      </c>
      <c r="U52" s="11">
        <v>7.4300000000000005E-2</v>
      </c>
      <c r="V52" s="11">
        <v>7.5800000000000006E-2</v>
      </c>
      <c r="W52" s="9">
        <v>0</v>
      </c>
      <c r="X52" s="9">
        <v>1051450.5</v>
      </c>
      <c r="Y52" s="12">
        <v>46203</v>
      </c>
      <c r="Z52" s="8" t="s">
        <v>176</v>
      </c>
      <c r="AA52" s="13"/>
      <c r="AB52" s="12"/>
      <c r="AC52" s="12">
        <v>46280</v>
      </c>
      <c r="AD52" s="12">
        <v>46280</v>
      </c>
      <c r="AE52" s="8">
        <v>77</v>
      </c>
      <c r="AF52" s="12">
        <v>46280</v>
      </c>
      <c r="AG52" s="8" t="s">
        <v>61</v>
      </c>
      <c r="AH52" s="8" t="s">
        <v>62</v>
      </c>
      <c r="AI52" s="8"/>
      <c r="AJ52" s="8"/>
      <c r="AK52" s="8" t="s">
        <v>167</v>
      </c>
      <c r="AL52" s="8" t="s">
        <v>170</v>
      </c>
      <c r="AM52" s="8" t="s">
        <v>65</v>
      </c>
    </row>
    <row r="53" spans="1:39" ht="12.95" customHeight="1">
      <c r="A53" s="8" t="s">
        <v>163</v>
      </c>
      <c r="B53" s="8" t="s">
        <v>164</v>
      </c>
      <c r="C53" s="7"/>
      <c r="D53" s="7"/>
      <c r="E53" s="7"/>
      <c r="F53" s="6" t="s">
        <v>172</v>
      </c>
      <c r="G53" s="7"/>
      <c r="H53" s="7"/>
      <c r="I53" s="7"/>
      <c r="J53" s="7"/>
      <c r="K53" s="7"/>
      <c r="L53" s="7"/>
      <c r="M53" s="7"/>
      <c r="N53" s="7"/>
      <c r="O53" s="14">
        <v>885054450</v>
      </c>
      <c r="P53" s="15">
        <v>889543616.76999998</v>
      </c>
      <c r="Q53" s="15">
        <v>890347000</v>
      </c>
      <c r="R53" s="7"/>
      <c r="S53" s="15">
        <v>803383.23</v>
      </c>
      <c r="T53" s="15">
        <v>526698.82999999996</v>
      </c>
      <c r="U53" s="16">
        <v>0.1676</v>
      </c>
      <c r="V53" s="16">
        <v>0.1709</v>
      </c>
      <c r="W53" s="15">
        <v>0</v>
      </c>
      <c r="X53" s="15">
        <v>4489166.7699999996</v>
      </c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</row>
    <row r="54" spans="1:39" ht="12.95" customHeight="1">
      <c r="A54" s="8" t="s">
        <v>163</v>
      </c>
      <c r="B54" s="8" t="s">
        <v>164</v>
      </c>
      <c r="C54" s="8" t="s">
        <v>67</v>
      </c>
      <c r="D54" s="8" t="s">
        <v>68</v>
      </c>
      <c r="E54" s="8" t="s">
        <v>69</v>
      </c>
      <c r="F54" s="8" t="s">
        <v>70</v>
      </c>
      <c r="G54" s="8" t="s">
        <v>69</v>
      </c>
      <c r="H54" s="9">
        <v>1534.23</v>
      </c>
      <c r="I54" s="9">
        <v>10000</v>
      </c>
      <c r="J54" s="10">
        <v>11869.7999</v>
      </c>
      <c r="K54" s="10">
        <v>11871.391</v>
      </c>
      <c r="L54" s="11">
        <v>1.3402810167738557E-4</v>
      </c>
      <c r="M54" s="8" t="s">
        <v>59</v>
      </c>
      <c r="N54" s="10">
        <v>10005.16696323237</v>
      </c>
      <c r="O54" s="9">
        <v>15350227.310000001</v>
      </c>
      <c r="P54" s="9">
        <v>15350227.310000001</v>
      </c>
      <c r="Q54" s="9">
        <v>18213444.210000001</v>
      </c>
      <c r="R54" s="9">
        <v>15342300</v>
      </c>
      <c r="S54" s="9">
        <v>2863216.9</v>
      </c>
      <c r="T54" s="9">
        <v>2441.11</v>
      </c>
      <c r="U54" s="11">
        <v>3.3999999999999998E-3</v>
      </c>
      <c r="V54" s="11">
        <v>3.5000000000000001E-3</v>
      </c>
      <c r="W54" s="9">
        <v>0</v>
      </c>
      <c r="X54" s="9">
        <v>0</v>
      </c>
      <c r="Y54" s="12">
        <v>46203</v>
      </c>
      <c r="Z54" s="8" t="s">
        <v>60</v>
      </c>
      <c r="AA54" s="13"/>
      <c r="AB54" s="12"/>
      <c r="AC54" s="12"/>
      <c r="AD54" s="12"/>
      <c r="AE54" s="8"/>
      <c r="AF54" s="12"/>
      <c r="AG54" s="8"/>
      <c r="AH54" s="8" t="s">
        <v>62</v>
      </c>
      <c r="AI54" s="8"/>
      <c r="AJ54" s="8"/>
      <c r="AK54" s="8" t="s">
        <v>63</v>
      </c>
      <c r="AL54" s="8" t="s">
        <v>71</v>
      </c>
      <c r="AM54" s="8" t="s">
        <v>65</v>
      </c>
    </row>
    <row r="55" spans="1:39" ht="12.95" customHeight="1">
      <c r="A55" s="8" t="s">
        <v>163</v>
      </c>
      <c r="B55" s="8" t="s">
        <v>164</v>
      </c>
      <c r="C55" s="7"/>
      <c r="D55" s="7"/>
      <c r="E55" s="7"/>
      <c r="F55" s="6" t="s">
        <v>72</v>
      </c>
      <c r="G55" s="7"/>
      <c r="H55" s="7"/>
      <c r="I55" s="7"/>
      <c r="J55" s="7"/>
      <c r="K55" s="7"/>
      <c r="L55" s="7"/>
      <c r="M55" s="7"/>
      <c r="N55" s="7"/>
      <c r="O55" s="14">
        <v>15350227.310000001</v>
      </c>
      <c r="P55" s="15">
        <v>15350227.310000001</v>
      </c>
      <c r="Q55" s="15">
        <v>18213444.210000001</v>
      </c>
      <c r="R55" s="7"/>
      <c r="S55" s="15">
        <v>2863216.9</v>
      </c>
      <c r="T55" s="15">
        <v>2441.11</v>
      </c>
      <c r="U55" s="16">
        <v>3.3999999999999998E-3</v>
      </c>
      <c r="V55" s="16">
        <v>3.5000000000000001E-3</v>
      </c>
      <c r="W55" s="15">
        <v>0</v>
      </c>
      <c r="X55" s="15">
        <v>0</v>
      </c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</row>
    <row r="56" spans="1:39" ht="12.95" customHeight="1">
      <c r="A56" s="8" t="s">
        <v>163</v>
      </c>
      <c r="B56" s="8" t="s">
        <v>164</v>
      </c>
      <c r="C56" s="8" t="s">
        <v>904</v>
      </c>
      <c r="D56" s="8" t="s">
        <v>905</v>
      </c>
      <c r="E56" s="8" t="s">
        <v>906</v>
      </c>
      <c r="F56" s="8" t="s">
        <v>73</v>
      </c>
      <c r="G56" s="8" t="s">
        <v>74</v>
      </c>
      <c r="H56" s="9">
        <v>2500000</v>
      </c>
      <c r="I56" s="9">
        <v>100</v>
      </c>
      <c r="J56" s="10">
        <v>100.0188</v>
      </c>
      <c r="K56" s="10">
        <v>100.0438</v>
      </c>
      <c r="L56" s="11">
        <v>2.498905479400023E-4</v>
      </c>
      <c r="M56" s="8" t="s">
        <v>59</v>
      </c>
      <c r="N56" s="10">
        <v>99.871600000000001</v>
      </c>
      <c r="O56" s="9">
        <v>249679000</v>
      </c>
      <c r="P56" s="9">
        <v>249679000</v>
      </c>
      <c r="Q56" s="9">
        <v>250109500</v>
      </c>
      <c r="R56" s="9">
        <v>250000000</v>
      </c>
      <c r="S56" s="9">
        <v>430500</v>
      </c>
      <c r="T56" s="9">
        <v>62500</v>
      </c>
      <c r="U56" s="11">
        <v>4.7100000000000003E-2</v>
      </c>
      <c r="V56" s="11">
        <v>4.8000000000000001E-2</v>
      </c>
      <c r="W56" s="9">
        <v>16138356.16</v>
      </c>
      <c r="X56" s="9">
        <v>0</v>
      </c>
      <c r="Y56" s="12">
        <v>46203</v>
      </c>
      <c r="Z56" s="8" t="s">
        <v>75</v>
      </c>
      <c r="AA56" s="13">
        <v>7.48</v>
      </c>
      <c r="AB56" s="12">
        <v>45889</v>
      </c>
      <c r="AC56" s="12">
        <v>46254</v>
      </c>
      <c r="AD56" s="12">
        <v>46254</v>
      </c>
      <c r="AE56" s="8">
        <v>51</v>
      </c>
      <c r="AF56" s="12">
        <v>46254</v>
      </c>
      <c r="AG56" s="8" t="s">
        <v>61</v>
      </c>
      <c r="AH56" s="8" t="s">
        <v>76</v>
      </c>
      <c r="AI56" s="8"/>
      <c r="AJ56" s="8"/>
      <c r="AK56" s="8" t="s">
        <v>77</v>
      </c>
      <c r="AL56" s="8" t="s">
        <v>78</v>
      </c>
      <c r="AM56" s="8" t="s">
        <v>65</v>
      </c>
    </row>
    <row r="57" spans="1:39" ht="12.95" customHeight="1">
      <c r="A57" s="8" t="s">
        <v>163</v>
      </c>
      <c r="B57" s="8" t="s">
        <v>164</v>
      </c>
      <c r="C57" s="8" t="s">
        <v>843</v>
      </c>
      <c r="D57" s="8" t="s">
        <v>844</v>
      </c>
      <c r="E57" s="8" t="s">
        <v>845</v>
      </c>
      <c r="F57" s="8" t="s">
        <v>73</v>
      </c>
      <c r="G57" s="8" t="s">
        <v>74</v>
      </c>
      <c r="H57" s="9">
        <v>2500000</v>
      </c>
      <c r="I57" s="9">
        <v>100</v>
      </c>
      <c r="J57" s="10">
        <v>100.0449</v>
      </c>
      <c r="K57" s="10">
        <v>100.04510000000001</v>
      </c>
      <c r="L57" s="11">
        <v>1.9990984066186148E-6</v>
      </c>
      <c r="M57" s="8" t="s">
        <v>59</v>
      </c>
      <c r="N57" s="10">
        <v>100.2372</v>
      </c>
      <c r="O57" s="9">
        <v>250593000</v>
      </c>
      <c r="P57" s="9">
        <v>250593000</v>
      </c>
      <c r="Q57" s="9">
        <v>250112750</v>
      </c>
      <c r="R57" s="9">
        <v>250000000</v>
      </c>
      <c r="S57" s="9">
        <v>-480250</v>
      </c>
      <c r="T57" s="9">
        <v>500</v>
      </c>
      <c r="U57" s="11">
        <v>4.7100000000000003E-2</v>
      </c>
      <c r="V57" s="11">
        <v>4.8000000000000001E-2</v>
      </c>
      <c r="W57" s="9">
        <v>253424.66</v>
      </c>
      <c r="X57" s="9">
        <v>0</v>
      </c>
      <c r="Y57" s="12">
        <v>46203</v>
      </c>
      <c r="Z57" s="8" t="s">
        <v>79</v>
      </c>
      <c r="AA57" s="13">
        <v>7.4</v>
      </c>
      <c r="AB57" s="12">
        <v>46199</v>
      </c>
      <c r="AC57" s="12">
        <v>46219</v>
      </c>
      <c r="AD57" s="12">
        <v>46219</v>
      </c>
      <c r="AE57" s="8">
        <v>16</v>
      </c>
      <c r="AF57" s="12">
        <v>46219</v>
      </c>
      <c r="AG57" s="8" t="s">
        <v>61</v>
      </c>
      <c r="AH57" s="8" t="s">
        <v>76</v>
      </c>
      <c r="AI57" s="8"/>
      <c r="AJ57" s="8"/>
      <c r="AK57" s="8" t="s">
        <v>77</v>
      </c>
      <c r="AL57" s="8" t="s">
        <v>85</v>
      </c>
      <c r="AM57" s="8" t="s">
        <v>65</v>
      </c>
    </row>
    <row r="58" spans="1:39" ht="12.95" customHeight="1">
      <c r="A58" s="8" t="s">
        <v>163</v>
      </c>
      <c r="B58" s="8" t="s">
        <v>164</v>
      </c>
      <c r="C58" s="8" t="s">
        <v>907</v>
      </c>
      <c r="D58" s="8" t="s">
        <v>908</v>
      </c>
      <c r="E58" s="8" t="s">
        <v>909</v>
      </c>
      <c r="F58" s="8" t="s">
        <v>73</v>
      </c>
      <c r="G58" s="8" t="s">
        <v>74</v>
      </c>
      <c r="H58" s="9">
        <v>3500000</v>
      </c>
      <c r="I58" s="9">
        <v>100</v>
      </c>
      <c r="J58" s="10">
        <v>99.996600000000001</v>
      </c>
      <c r="K58" s="10">
        <v>99.999899999999997</v>
      </c>
      <c r="L58" s="11">
        <v>3.3000033000033E-5</v>
      </c>
      <c r="M58" s="8" t="s">
        <v>59</v>
      </c>
      <c r="N58" s="10">
        <v>100.08144285714286</v>
      </c>
      <c r="O58" s="9">
        <v>350285050</v>
      </c>
      <c r="P58" s="9">
        <v>350285050</v>
      </c>
      <c r="Q58" s="9">
        <v>349999650</v>
      </c>
      <c r="R58" s="9">
        <v>350000000</v>
      </c>
      <c r="S58" s="9">
        <v>-285400</v>
      </c>
      <c r="T58" s="9">
        <v>11550</v>
      </c>
      <c r="U58" s="11">
        <v>6.59E-2</v>
      </c>
      <c r="V58" s="11">
        <v>6.7199999999999996E-2</v>
      </c>
      <c r="W58" s="9">
        <v>21263027.399999999</v>
      </c>
      <c r="X58" s="9">
        <v>0</v>
      </c>
      <c r="Y58" s="12">
        <v>46203</v>
      </c>
      <c r="Z58" s="8" t="s">
        <v>79</v>
      </c>
      <c r="AA58" s="13">
        <v>7.13</v>
      </c>
      <c r="AB58" s="12">
        <v>45893</v>
      </c>
      <c r="AC58" s="12">
        <v>46218</v>
      </c>
      <c r="AD58" s="12">
        <v>46218</v>
      </c>
      <c r="AE58" s="8">
        <v>15</v>
      </c>
      <c r="AF58" s="12">
        <v>46218</v>
      </c>
      <c r="AG58" s="8" t="s">
        <v>61</v>
      </c>
      <c r="AH58" s="8" t="s">
        <v>76</v>
      </c>
      <c r="AI58" s="8"/>
      <c r="AJ58" s="8"/>
      <c r="AK58" s="8" t="s">
        <v>77</v>
      </c>
      <c r="AL58" s="8" t="s">
        <v>89</v>
      </c>
      <c r="AM58" s="8" t="s">
        <v>65</v>
      </c>
    </row>
    <row r="59" spans="1:39" ht="12.95" customHeight="1">
      <c r="A59" s="8" t="s">
        <v>163</v>
      </c>
      <c r="B59" s="8" t="s">
        <v>164</v>
      </c>
      <c r="C59" s="8" t="s">
        <v>910</v>
      </c>
      <c r="D59" s="8" t="s">
        <v>911</v>
      </c>
      <c r="E59" s="8" t="s">
        <v>912</v>
      </c>
      <c r="F59" s="8" t="s">
        <v>73</v>
      </c>
      <c r="G59" s="8" t="s">
        <v>74</v>
      </c>
      <c r="H59" s="9">
        <v>500000</v>
      </c>
      <c r="I59" s="9">
        <v>100</v>
      </c>
      <c r="J59" s="10">
        <v>100.04219999999999</v>
      </c>
      <c r="K59" s="10">
        <v>100.069</v>
      </c>
      <c r="L59" s="11">
        <v>2.6781520750682029E-4</v>
      </c>
      <c r="M59" s="8" t="s">
        <v>59</v>
      </c>
      <c r="N59" s="10">
        <v>100.0215</v>
      </c>
      <c r="O59" s="9">
        <v>50010750</v>
      </c>
      <c r="P59" s="9">
        <v>50010750</v>
      </c>
      <c r="Q59" s="9">
        <v>50034500</v>
      </c>
      <c r="R59" s="9">
        <v>50000000</v>
      </c>
      <c r="S59" s="9">
        <v>23750</v>
      </c>
      <c r="T59" s="9">
        <v>13400</v>
      </c>
      <c r="U59" s="11">
        <v>9.4000000000000004E-3</v>
      </c>
      <c r="V59" s="11">
        <v>9.5999999999999992E-3</v>
      </c>
      <c r="W59" s="9">
        <v>3244383.56</v>
      </c>
      <c r="X59" s="9">
        <v>0</v>
      </c>
      <c r="Y59" s="12">
        <v>46203</v>
      </c>
      <c r="Z59" s="8" t="s">
        <v>79</v>
      </c>
      <c r="AA59" s="13">
        <v>7.64</v>
      </c>
      <c r="AB59" s="12">
        <v>45894</v>
      </c>
      <c r="AC59" s="12">
        <v>46259</v>
      </c>
      <c r="AD59" s="12">
        <v>46259</v>
      </c>
      <c r="AE59" s="8">
        <v>56</v>
      </c>
      <c r="AF59" s="12">
        <v>46259</v>
      </c>
      <c r="AG59" s="8" t="s">
        <v>61</v>
      </c>
      <c r="AH59" s="8" t="s">
        <v>76</v>
      </c>
      <c r="AI59" s="8"/>
      <c r="AJ59" s="8"/>
      <c r="AK59" s="8" t="s">
        <v>77</v>
      </c>
      <c r="AL59" s="8" t="s">
        <v>89</v>
      </c>
      <c r="AM59" s="8" t="s">
        <v>65</v>
      </c>
    </row>
    <row r="60" spans="1:39" ht="12.95" customHeight="1">
      <c r="A60" s="8" t="s">
        <v>163</v>
      </c>
      <c r="B60" s="8" t="s">
        <v>164</v>
      </c>
      <c r="C60" s="8" t="s">
        <v>913</v>
      </c>
      <c r="D60" s="8" t="s">
        <v>914</v>
      </c>
      <c r="E60" s="8" t="s">
        <v>915</v>
      </c>
      <c r="F60" s="8" t="s">
        <v>73</v>
      </c>
      <c r="G60" s="8" t="s">
        <v>74</v>
      </c>
      <c r="H60" s="9">
        <v>2500000</v>
      </c>
      <c r="I60" s="9">
        <v>100</v>
      </c>
      <c r="J60" s="10">
        <v>100.038</v>
      </c>
      <c r="K60" s="10">
        <v>100.0767</v>
      </c>
      <c r="L60" s="11">
        <v>3.8670339849335557E-4</v>
      </c>
      <c r="M60" s="8" t="s">
        <v>59</v>
      </c>
      <c r="N60" s="10">
        <v>99.902600000000007</v>
      </c>
      <c r="O60" s="9">
        <v>249756500</v>
      </c>
      <c r="P60" s="9">
        <v>249756500</v>
      </c>
      <c r="Q60" s="9">
        <v>250191750</v>
      </c>
      <c r="R60" s="9">
        <v>250000000</v>
      </c>
      <c r="S60" s="9">
        <v>435250</v>
      </c>
      <c r="T60" s="9">
        <v>96750</v>
      </c>
      <c r="U60" s="11">
        <v>4.7100000000000003E-2</v>
      </c>
      <c r="V60" s="11">
        <v>4.8000000000000001E-2</v>
      </c>
      <c r="W60" s="9">
        <v>15470684.93</v>
      </c>
      <c r="X60" s="9">
        <v>0</v>
      </c>
      <c r="Y60" s="12">
        <v>46203</v>
      </c>
      <c r="Z60" s="8" t="s">
        <v>79</v>
      </c>
      <c r="AA60" s="13">
        <v>7.43</v>
      </c>
      <c r="AB60" s="12">
        <v>45900</v>
      </c>
      <c r="AC60" s="12">
        <v>46265</v>
      </c>
      <c r="AD60" s="12">
        <v>46265</v>
      </c>
      <c r="AE60" s="8">
        <v>62</v>
      </c>
      <c r="AF60" s="12">
        <v>46265</v>
      </c>
      <c r="AG60" s="8" t="s">
        <v>61</v>
      </c>
      <c r="AH60" s="8" t="s">
        <v>76</v>
      </c>
      <c r="AI60" s="8"/>
      <c r="AJ60" s="8"/>
      <c r="AK60" s="8" t="s">
        <v>77</v>
      </c>
      <c r="AL60" s="8" t="s">
        <v>93</v>
      </c>
      <c r="AM60" s="8" t="s">
        <v>65</v>
      </c>
    </row>
    <row r="61" spans="1:39" ht="12.95" customHeight="1">
      <c r="A61" s="8" t="s">
        <v>163</v>
      </c>
      <c r="B61" s="8" t="s">
        <v>164</v>
      </c>
      <c r="C61" s="8" t="s">
        <v>916</v>
      </c>
      <c r="D61" s="8" t="s">
        <v>917</v>
      </c>
      <c r="E61" s="8" t="s">
        <v>918</v>
      </c>
      <c r="F61" s="8" t="s">
        <v>73</v>
      </c>
      <c r="G61" s="8" t="s">
        <v>74</v>
      </c>
      <c r="H61" s="9">
        <v>1500000</v>
      </c>
      <c r="I61" s="9">
        <v>100</v>
      </c>
      <c r="J61" s="10">
        <v>100.0356</v>
      </c>
      <c r="K61" s="10">
        <v>100.0731</v>
      </c>
      <c r="L61" s="11">
        <v>3.7472607523900028E-4</v>
      </c>
      <c r="M61" s="8" t="s">
        <v>59</v>
      </c>
      <c r="N61" s="10">
        <v>100.01813333333334</v>
      </c>
      <c r="O61" s="9">
        <v>150027200</v>
      </c>
      <c r="P61" s="9">
        <v>150027200</v>
      </c>
      <c r="Q61" s="9">
        <v>150109650</v>
      </c>
      <c r="R61" s="9">
        <v>150000000</v>
      </c>
      <c r="S61" s="9">
        <v>82450</v>
      </c>
      <c r="T61" s="9">
        <v>56250</v>
      </c>
      <c r="U61" s="11">
        <v>2.8299999999999999E-2</v>
      </c>
      <c r="V61" s="11">
        <v>2.8799999999999999E-2</v>
      </c>
      <c r="W61" s="9">
        <v>9172602.7400000002</v>
      </c>
      <c r="X61" s="9">
        <v>0</v>
      </c>
      <c r="Y61" s="12">
        <v>46203</v>
      </c>
      <c r="Z61" s="8" t="s">
        <v>79</v>
      </c>
      <c r="AA61" s="13">
        <v>7.44</v>
      </c>
      <c r="AB61" s="12">
        <v>45904</v>
      </c>
      <c r="AC61" s="12">
        <v>46269</v>
      </c>
      <c r="AD61" s="12">
        <v>46269</v>
      </c>
      <c r="AE61" s="8">
        <v>66</v>
      </c>
      <c r="AF61" s="12">
        <v>46269</v>
      </c>
      <c r="AG61" s="8" t="s">
        <v>61</v>
      </c>
      <c r="AH61" s="8" t="s">
        <v>76</v>
      </c>
      <c r="AI61" s="8"/>
      <c r="AJ61" s="8"/>
      <c r="AK61" s="8" t="s">
        <v>77</v>
      </c>
      <c r="AL61" s="8" t="s">
        <v>93</v>
      </c>
      <c r="AM61" s="8" t="s">
        <v>65</v>
      </c>
    </row>
    <row r="62" spans="1:39" ht="12.95" customHeight="1">
      <c r="A62" s="8" t="s">
        <v>163</v>
      </c>
      <c r="B62" s="8" t="s">
        <v>164</v>
      </c>
      <c r="C62" s="7"/>
      <c r="D62" s="7"/>
      <c r="E62" s="7"/>
      <c r="F62" s="6" t="s">
        <v>94</v>
      </c>
      <c r="G62" s="7"/>
      <c r="H62" s="7"/>
      <c r="I62" s="7"/>
      <c r="J62" s="7"/>
      <c r="K62" s="7"/>
      <c r="L62" s="7"/>
      <c r="M62" s="7"/>
      <c r="N62" s="7"/>
      <c r="O62" s="14">
        <v>1300351500</v>
      </c>
      <c r="P62" s="15">
        <v>1300351500</v>
      </c>
      <c r="Q62" s="15">
        <v>1300557800</v>
      </c>
      <c r="R62" s="7"/>
      <c r="S62" s="15">
        <v>206300</v>
      </c>
      <c r="T62" s="15">
        <v>240950</v>
      </c>
      <c r="U62" s="16">
        <v>0.24490000000000001</v>
      </c>
      <c r="V62" s="16">
        <v>0.24959999999999999</v>
      </c>
      <c r="W62" s="15">
        <v>65542479.450000003</v>
      </c>
      <c r="X62" s="15">
        <v>0</v>
      </c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</row>
    <row r="63" spans="1:39" ht="12.95" customHeight="1">
      <c r="A63" s="8" t="s">
        <v>163</v>
      </c>
      <c r="B63" s="8" t="s">
        <v>164</v>
      </c>
      <c r="C63" s="8" t="s">
        <v>919</v>
      </c>
      <c r="D63" s="8" t="s">
        <v>920</v>
      </c>
      <c r="E63" s="8" t="s">
        <v>921</v>
      </c>
      <c r="F63" s="8" t="s">
        <v>173</v>
      </c>
      <c r="G63" s="8" t="s">
        <v>174</v>
      </c>
      <c r="H63" s="9">
        <v>2500000</v>
      </c>
      <c r="I63" s="9">
        <v>100</v>
      </c>
      <c r="J63" s="10">
        <v>99.047499999999999</v>
      </c>
      <c r="K63" s="10">
        <v>99.111000000000004</v>
      </c>
      <c r="L63" s="11">
        <v>6.4069578553339185E-4</v>
      </c>
      <c r="M63" s="8" t="s">
        <v>59</v>
      </c>
      <c r="N63" s="10">
        <v>98.212500000000006</v>
      </c>
      <c r="O63" s="9">
        <v>245531250</v>
      </c>
      <c r="P63" s="9">
        <v>247495535.61000001</v>
      </c>
      <c r="Q63" s="9">
        <v>247777500</v>
      </c>
      <c r="R63" s="9">
        <v>250000000</v>
      </c>
      <c r="S63" s="9">
        <v>281964.39</v>
      </c>
      <c r="T63" s="9">
        <v>109642.85</v>
      </c>
      <c r="U63" s="11">
        <v>4.6600000000000003E-2</v>
      </c>
      <c r="V63" s="11">
        <v>4.7500000000000001E-2</v>
      </c>
      <c r="W63" s="9">
        <v>0</v>
      </c>
      <c r="X63" s="9">
        <v>1964285.61</v>
      </c>
      <c r="Y63" s="12">
        <v>46203</v>
      </c>
      <c r="Z63" s="8" t="s">
        <v>169</v>
      </c>
      <c r="AA63" s="13"/>
      <c r="AB63" s="12"/>
      <c r="AC63" s="12">
        <v>46255</v>
      </c>
      <c r="AD63" s="12">
        <v>46255</v>
      </c>
      <c r="AE63" s="8">
        <v>52</v>
      </c>
      <c r="AF63" s="12">
        <v>46255</v>
      </c>
      <c r="AG63" s="8" t="s">
        <v>61</v>
      </c>
      <c r="AH63" s="8" t="s">
        <v>76</v>
      </c>
      <c r="AI63" s="8"/>
      <c r="AJ63" s="8"/>
      <c r="AK63" s="8" t="s">
        <v>77</v>
      </c>
      <c r="AL63" s="8" t="s">
        <v>175</v>
      </c>
      <c r="AM63" s="8" t="s">
        <v>65</v>
      </c>
    </row>
    <row r="64" spans="1:39" ht="12.95" customHeight="1">
      <c r="A64" s="8" t="s">
        <v>163</v>
      </c>
      <c r="B64" s="8" t="s">
        <v>164</v>
      </c>
      <c r="C64" s="8" t="s">
        <v>922</v>
      </c>
      <c r="D64" s="8" t="s">
        <v>923</v>
      </c>
      <c r="E64" s="8" t="s">
        <v>924</v>
      </c>
      <c r="F64" s="8" t="s">
        <v>173</v>
      </c>
      <c r="G64" s="8" t="s">
        <v>174</v>
      </c>
      <c r="H64" s="9">
        <v>4000000</v>
      </c>
      <c r="I64" s="9">
        <v>100</v>
      </c>
      <c r="J64" s="10">
        <v>99.302199999999999</v>
      </c>
      <c r="K64" s="10">
        <v>99.340900000000005</v>
      </c>
      <c r="L64" s="11">
        <v>3.8956764031733155E-4</v>
      </c>
      <c r="M64" s="8" t="s">
        <v>59</v>
      </c>
      <c r="N64" s="10">
        <v>98.393199999999993</v>
      </c>
      <c r="O64" s="9">
        <v>393572800</v>
      </c>
      <c r="P64" s="9">
        <v>397386742.77999997</v>
      </c>
      <c r="Q64" s="9">
        <v>397363600</v>
      </c>
      <c r="R64" s="9">
        <v>400000000</v>
      </c>
      <c r="S64" s="9">
        <v>-23142.78</v>
      </c>
      <c r="T64" s="9">
        <v>84171.43</v>
      </c>
      <c r="U64" s="11">
        <v>7.4800000000000005E-2</v>
      </c>
      <c r="V64" s="11">
        <v>7.6200000000000004E-2</v>
      </c>
      <c r="W64" s="9">
        <v>0</v>
      </c>
      <c r="X64" s="9">
        <v>3813942.78</v>
      </c>
      <c r="Y64" s="12">
        <v>46203</v>
      </c>
      <c r="Z64" s="8" t="s">
        <v>169</v>
      </c>
      <c r="AA64" s="13"/>
      <c r="AB64" s="12"/>
      <c r="AC64" s="12">
        <v>46241</v>
      </c>
      <c r="AD64" s="12">
        <v>46241</v>
      </c>
      <c r="AE64" s="8">
        <v>38</v>
      </c>
      <c r="AF64" s="12">
        <v>46241</v>
      </c>
      <c r="AG64" s="8" t="s">
        <v>61</v>
      </c>
      <c r="AH64" s="8" t="s">
        <v>76</v>
      </c>
      <c r="AI64" s="8"/>
      <c r="AJ64" s="8"/>
      <c r="AK64" s="8" t="s">
        <v>77</v>
      </c>
      <c r="AL64" s="8" t="s">
        <v>80</v>
      </c>
      <c r="AM64" s="8" t="s">
        <v>65</v>
      </c>
    </row>
    <row r="65" spans="1:39" ht="12.95" customHeight="1">
      <c r="A65" s="8" t="s">
        <v>163</v>
      </c>
      <c r="B65" s="8" t="s">
        <v>164</v>
      </c>
      <c r="C65" s="7"/>
      <c r="D65" s="7"/>
      <c r="E65" s="7"/>
      <c r="F65" s="6" t="s">
        <v>177</v>
      </c>
      <c r="G65" s="7"/>
      <c r="H65" s="7"/>
      <c r="I65" s="7"/>
      <c r="J65" s="7"/>
      <c r="K65" s="7"/>
      <c r="L65" s="7"/>
      <c r="M65" s="7"/>
      <c r="N65" s="7"/>
      <c r="O65" s="14">
        <v>639104050</v>
      </c>
      <c r="P65" s="15">
        <v>644882278.38999999</v>
      </c>
      <c r="Q65" s="15">
        <v>645141100</v>
      </c>
      <c r="R65" s="7"/>
      <c r="S65" s="15">
        <v>258821.61</v>
      </c>
      <c r="T65" s="15">
        <v>193814.28</v>
      </c>
      <c r="U65" s="16">
        <v>0.12139999999999999</v>
      </c>
      <c r="V65" s="16">
        <v>0.1237</v>
      </c>
      <c r="W65" s="15">
        <v>0</v>
      </c>
      <c r="X65" s="15">
        <v>5778228.3899999997</v>
      </c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</row>
    <row r="66" spans="1:39" ht="12.95" customHeight="1">
      <c r="A66" s="8" t="s">
        <v>163</v>
      </c>
      <c r="B66" s="8" t="s">
        <v>164</v>
      </c>
      <c r="C66" s="8" t="s">
        <v>846</v>
      </c>
      <c r="D66" s="8" t="s">
        <v>847</v>
      </c>
      <c r="E66" s="8" t="s">
        <v>848</v>
      </c>
      <c r="F66" s="8" t="s">
        <v>109</v>
      </c>
      <c r="G66" s="8" t="s">
        <v>110</v>
      </c>
      <c r="H66" s="9">
        <v>3000000</v>
      </c>
      <c r="I66" s="9">
        <v>100</v>
      </c>
      <c r="J66" s="10">
        <v>100.08580000000001</v>
      </c>
      <c r="K66" s="10">
        <v>100.0795</v>
      </c>
      <c r="L66" s="11">
        <v>-6.2949954785945168E-5</v>
      </c>
      <c r="M66" s="8" t="s">
        <v>59</v>
      </c>
      <c r="N66" s="10">
        <v>100.575</v>
      </c>
      <c r="O66" s="9">
        <v>301725000</v>
      </c>
      <c r="P66" s="9">
        <v>301725000</v>
      </c>
      <c r="Q66" s="9">
        <v>300238500</v>
      </c>
      <c r="R66" s="9">
        <v>300000000</v>
      </c>
      <c r="S66" s="9">
        <v>-1486500</v>
      </c>
      <c r="T66" s="9">
        <v>-18900</v>
      </c>
      <c r="U66" s="11">
        <v>5.6500000000000002E-2</v>
      </c>
      <c r="V66" s="11">
        <v>5.7599999999999998E-2</v>
      </c>
      <c r="W66" s="9">
        <v>10962000</v>
      </c>
      <c r="X66" s="9">
        <v>0</v>
      </c>
      <c r="Y66" s="12">
        <v>46203</v>
      </c>
      <c r="Z66" s="8" t="s">
        <v>100</v>
      </c>
      <c r="AA66" s="13">
        <v>7.83</v>
      </c>
      <c r="AB66" s="12">
        <v>46035</v>
      </c>
      <c r="AC66" s="12">
        <v>46216</v>
      </c>
      <c r="AD66" s="12">
        <v>46216</v>
      </c>
      <c r="AE66" s="8">
        <v>13</v>
      </c>
      <c r="AF66" s="12">
        <v>46216</v>
      </c>
      <c r="AG66" s="8" t="s">
        <v>61</v>
      </c>
      <c r="AH66" s="8" t="s">
        <v>76</v>
      </c>
      <c r="AI66" s="8"/>
      <c r="AJ66" s="8"/>
      <c r="AK66" s="8" t="s">
        <v>101</v>
      </c>
      <c r="AL66" s="8" t="s">
        <v>111</v>
      </c>
      <c r="AM66" s="8" t="s">
        <v>65</v>
      </c>
    </row>
    <row r="67" spans="1:39" ht="12.95" customHeight="1">
      <c r="A67" s="8" t="s">
        <v>163</v>
      </c>
      <c r="B67" s="8" t="s">
        <v>164</v>
      </c>
      <c r="C67" s="7"/>
      <c r="D67" s="7"/>
      <c r="E67" s="7"/>
      <c r="F67" s="6" t="s">
        <v>121</v>
      </c>
      <c r="G67" s="7"/>
      <c r="H67" s="7"/>
      <c r="I67" s="7"/>
      <c r="J67" s="7"/>
      <c r="K67" s="7"/>
      <c r="L67" s="7"/>
      <c r="M67" s="7"/>
      <c r="N67" s="7"/>
      <c r="O67" s="14">
        <v>301725000</v>
      </c>
      <c r="P67" s="15">
        <v>301725000</v>
      </c>
      <c r="Q67" s="15">
        <v>300238500</v>
      </c>
      <c r="R67" s="7"/>
      <c r="S67" s="15">
        <v>-1486500</v>
      </c>
      <c r="T67" s="15">
        <v>-18900</v>
      </c>
      <c r="U67" s="16">
        <v>5.6500000000000002E-2</v>
      </c>
      <c r="V67" s="16">
        <v>5.7599999999999998E-2</v>
      </c>
      <c r="W67" s="15">
        <v>10962000</v>
      </c>
      <c r="X67" s="15">
        <v>0</v>
      </c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</row>
    <row r="68" spans="1:39" ht="12.95" customHeight="1">
      <c r="A68" s="8" t="s">
        <v>163</v>
      </c>
      <c r="B68" s="8" t="s">
        <v>164</v>
      </c>
      <c r="C68" s="8" t="s">
        <v>849</v>
      </c>
      <c r="D68" s="8" t="s">
        <v>850</v>
      </c>
      <c r="E68" s="8" t="s">
        <v>851</v>
      </c>
      <c r="F68" s="8" t="s">
        <v>178</v>
      </c>
      <c r="G68" s="8" t="s">
        <v>179</v>
      </c>
      <c r="H68" s="9">
        <v>2500000</v>
      </c>
      <c r="I68" s="9">
        <v>100</v>
      </c>
      <c r="J68" s="10">
        <v>99.874700000000004</v>
      </c>
      <c r="K68" s="10">
        <v>99.886799999999994</v>
      </c>
      <c r="L68" s="11">
        <v>1.2113712722802212E-4</v>
      </c>
      <c r="M68" s="8" t="s">
        <v>59</v>
      </c>
      <c r="N68" s="10">
        <v>98.724400000000003</v>
      </c>
      <c r="O68" s="9">
        <v>246811000</v>
      </c>
      <c r="P68" s="9">
        <v>249716533.31999999</v>
      </c>
      <c r="Q68" s="9">
        <v>249717000</v>
      </c>
      <c r="R68" s="9">
        <v>250000000</v>
      </c>
      <c r="S68" s="9">
        <v>466.68</v>
      </c>
      <c r="T68" s="9">
        <v>-5183.33</v>
      </c>
      <c r="U68" s="11">
        <v>4.7E-2</v>
      </c>
      <c r="V68" s="11">
        <v>4.7899999999999998E-2</v>
      </c>
      <c r="W68" s="9">
        <v>0</v>
      </c>
      <c r="X68" s="9">
        <v>2905533.32</v>
      </c>
      <c r="Y68" s="12">
        <v>46203</v>
      </c>
      <c r="Z68" s="8" t="s">
        <v>100</v>
      </c>
      <c r="AA68" s="13"/>
      <c r="AB68" s="12"/>
      <c r="AC68" s="12">
        <v>46212</v>
      </c>
      <c r="AD68" s="12">
        <v>46212</v>
      </c>
      <c r="AE68" s="8">
        <v>9</v>
      </c>
      <c r="AF68" s="12">
        <v>46212</v>
      </c>
      <c r="AG68" s="8" t="s">
        <v>61</v>
      </c>
      <c r="AH68" s="8" t="s">
        <v>76</v>
      </c>
      <c r="AI68" s="8"/>
      <c r="AJ68" s="8"/>
      <c r="AK68" s="8" t="s">
        <v>101</v>
      </c>
      <c r="AL68" s="8" t="s">
        <v>101</v>
      </c>
      <c r="AM68" s="8" t="s">
        <v>65</v>
      </c>
    </row>
    <row r="69" spans="1:39" ht="12.95" customHeight="1">
      <c r="A69" s="8" t="s">
        <v>163</v>
      </c>
      <c r="B69" s="8" t="s">
        <v>164</v>
      </c>
      <c r="C69" s="8" t="s">
        <v>925</v>
      </c>
      <c r="D69" s="8" t="s">
        <v>926</v>
      </c>
      <c r="E69" s="8" t="s">
        <v>927</v>
      </c>
      <c r="F69" s="8" t="s">
        <v>178</v>
      </c>
      <c r="G69" s="8" t="s">
        <v>179</v>
      </c>
      <c r="H69" s="9">
        <v>2500000</v>
      </c>
      <c r="I69" s="9">
        <v>100</v>
      </c>
      <c r="J69" s="10">
        <v>98.880700000000004</v>
      </c>
      <c r="K69" s="10">
        <v>98.902699999999996</v>
      </c>
      <c r="L69" s="11">
        <v>2.224408433743467E-4</v>
      </c>
      <c r="M69" s="8" t="s">
        <v>59</v>
      </c>
      <c r="N69" s="10">
        <v>98.880700000000004</v>
      </c>
      <c r="O69" s="9">
        <v>247201750</v>
      </c>
      <c r="P69" s="9">
        <v>247237170.88999999</v>
      </c>
      <c r="Q69" s="9">
        <v>247256750</v>
      </c>
      <c r="R69" s="9">
        <v>250000000</v>
      </c>
      <c r="S69" s="9">
        <v>19579.11</v>
      </c>
      <c r="T69" s="9">
        <v>19579.11</v>
      </c>
      <c r="U69" s="11">
        <v>4.65E-2</v>
      </c>
      <c r="V69" s="11">
        <v>4.7399999999999998E-2</v>
      </c>
      <c r="W69" s="9">
        <v>0</v>
      </c>
      <c r="X69" s="9">
        <v>35420.89</v>
      </c>
      <c r="Y69" s="12">
        <v>46203</v>
      </c>
      <c r="Z69" s="8" t="s">
        <v>100</v>
      </c>
      <c r="AA69" s="13"/>
      <c r="AB69" s="12"/>
      <c r="AC69" s="12">
        <v>46282</v>
      </c>
      <c r="AD69" s="12">
        <v>46282</v>
      </c>
      <c r="AE69" s="8">
        <v>79</v>
      </c>
      <c r="AF69" s="12">
        <v>46282</v>
      </c>
      <c r="AG69" s="8" t="s">
        <v>61</v>
      </c>
      <c r="AH69" s="8" t="s">
        <v>76</v>
      </c>
      <c r="AI69" s="8"/>
      <c r="AJ69" s="8"/>
      <c r="AK69" s="8" t="s">
        <v>101</v>
      </c>
      <c r="AL69" s="8" t="s">
        <v>101</v>
      </c>
      <c r="AM69" s="8" t="s">
        <v>65</v>
      </c>
    </row>
    <row r="70" spans="1:39" ht="12.95" customHeight="1">
      <c r="A70" s="8" t="s">
        <v>163</v>
      </c>
      <c r="B70" s="8" t="s">
        <v>164</v>
      </c>
      <c r="C70" s="8" t="s">
        <v>928</v>
      </c>
      <c r="D70" s="8" t="s">
        <v>929</v>
      </c>
      <c r="E70" s="8" t="s">
        <v>930</v>
      </c>
      <c r="F70" s="8" t="s">
        <v>178</v>
      </c>
      <c r="G70" s="8" t="s">
        <v>179</v>
      </c>
      <c r="H70" s="9">
        <v>2500000</v>
      </c>
      <c r="I70" s="9">
        <v>100</v>
      </c>
      <c r="J70" s="10">
        <v>99.077200000000005</v>
      </c>
      <c r="K70" s="10">
        <v>99.098100000000002</v>
      </c>
      <c r="L70" s="11">
        <v>2.109021262768913E-4</v>
      </c>
      <c r="M70" s="8" t="s">
        <v>59</v>
      </c>
      <c r="N70" s="10">
        <v>98.778499999999994</v>
      </c>
      <c r="O70" s="9">
        <v>246946250</v>
      </c>
      <c r="P70" s="9">
        <v>247700705.87</v>
      </c>
      <c r="Q70" s="9">
        <v>247745250</v>
      </c>
      <c r="R70" s="9">
        <v>250000000</v>
      </c>
      <c r="S70" s="9">
        <v>44544.13</v>
      </c>
      <c r="T70" s="9">
        <v>16323.53</v>
      </c>
      <c r="U70" s="11">
        <v>4.6600000000000003E-2</v>
      </c>
      <c r="V70" s="11">
        <v>4.7500000000000001E-2</v>
      </c>
      <c r="W70" s="9">
        <v>0</v>
      </c>
      <c r="X70" s="9">
        <v>754455.87</v>
      </c>
      <c r="Y70" s="12">
        <v>46203</v>
      </c>
      <c r="Z70" s="8" t="s">
        <v>100</v>
      </c>
      <c r="AA70" s="13"/>
      <c r="AB70" s="12"/>
      <c r="AC70" s="12">
        <v>46268</v>
      </c>
      <c r="AD70" s="12">
        <v>46268</v>
      </c>
      <c r="AE70" s="8">
        <v>65</v>
      </c>
      <c r="AF70" s="12">
        <v>46268</v>
      </c>
      <c r="AG70" s="8" t="s">
        <v>61</v>
      </c>
      <c r="AH70" s="8" t="s">
        <v>76</v>
      </c>
      <c r="AI70" s="8"/>
      <c r="AJ70" s="8"/>
      <c r="AK70" s="8" t="s">
        <v>101</v>
      </c>
      <c r="AL70" s="8" t="s">
        <v>101</v>
      </c>
      <c r="AM70" s="8" t="s">
        <v>65</v>
      </c>
    </row>
    <row r="71" spans="1:39" ht="12.95" customHeight="1">
      <c r="A71" s="8" t="s">
        <v>163</v>
      </c>
      <c r="B71" s="8" t="s">
        <v>164</v>
      </c>
      <c r="C71" s="8" t="s">
        <v>931</v>
      </c>
      <c r="D71" s="8" t="s">
        <v>932</v>
      </c>
      <c r="E71" s="8" t="s">
        <v>933</v>
      </c>
      <c r="F71" s="8" t="s">
        <v>178</v>
      </c>
      <c r="G71" s="8" t="s">
        <v>179</v>
      </c>
      <c r="H71" s="9">
        <v>2500000</v>
      </c>
      <c r="I71" s="9">
        <v>100</v>
      </c>
      <c r="J71" s="10">
        <v>99.673400000000001</v>
      </c>
      <c r="K71" s="10">
        <v>99.6905</v>
      </c>
      <c r="L71" s="11">
        <v>1.7153088809866536E-4</v>
      </c>
      <c r="M71" s="8" t="s">
        <v>59</v>
      </c>
      <c r="N71" s="10">
        <v>99.033000000000001</v>
      </c>
      <c r="O71" s="9">
        <v>247582500</v>
      </c>
      <c r="P71" s="9">
        <v>249194166.72999999</v>
      </c>
      <c r="Q71" s="9">
        <v>249226250</v>
      </c>
      <c r="R71" s="9">
        <v>250000000</v>
      </c>
      <c r="S71" s="9">
        <v>32083.27</v>
      </c>
      <c r="T71" s="9">
        <v>6121.21</v>
      </c>
      <c r="U71" s="11">
        <v>4.6899999999999997E-2</v>
      </c>
      <c r="V71" s="11">
        <v>4.7800000000000002E-2</v>
      </c>
      <c r="W71" s="9">
        <v>0</v>
      </c>
      <c r="X71" s="9">
        <v>1611666.73</v>
      </c>
      <c r="Y71" s="12">
        <v>46203</v>
      </c>
      <c r="Z71" s="8" t="s">
        <v>100</v>
      </c>
      <c r="AA71" s="13"/>
      <c r="AB71" s="12"/>
      <c r="AC71" s="12">
        <v>46226</v>
      </c>
      <c r="AD71" s="12">
        <v>46226</v>
      </c>
      <c r="AE71" s="8">
        <v>23</v>
      </c>
      <c r="AF71" s="12">
        <v>46226</v>
      </c>
      <c r="AG71" s="8" t="s">
        <v>61</v>
      </c>
      <c r="AH71" s="8" t="s">
        <v>76</v>
      </c>
      <c r="AI71" s="8"/>
      <c r="AJ71" s="8"/>
      <c r="AK71" s="8" t="s">
        <v>101</v>
      </c>
      <c r="AL71" s="8" t="s">
        <v>101</v>
      </c>
      <c r="AM71" s="8" t="s">
        <v>65</v>
      </c>
    </row>
    <row r="72" spans="1:39" ht="12.95" customHeight="1">
      <c r="A72" s="8" t="s">
        <v>163</v>
      </c>
      <c r="B72" s="8" t="s">
        <v>164</v>
      </c>
      <c r="C72" s="8" t="s">
        <v>934</v>
      </c>
      <c r="D72" s="8" t="s">
        <v>935</v>
      </c>
      <c r="E72" s="8" t="s">
        <v>936</v>
      </c>
      <c r="F72" s="8" t="s">
        <v>178</v>
      </c>
      <c r="G72" s="8" t="s">
        <v>179</v>
      </c>
      <c r="H72" s="9">
        <v>3500000</v>
      </c>
      <c r="I72" s="9">
        <v>100</v>
      </c>
      <c r="J72" s="10">
        <v>99.569500000000005</v>
      </c>
      <c r="K72" s="10">
        <v>99.591399999999993</v>
      </c>
      <c r="L72" s="11">
        <v>2.1989850529262567E-4</v>
      </c>
      <c r="M72" s="8" t="s">
        <v>59</v>
      </c>
      <c r="N72" s="10">
        <v>98.759399999999999</v>
      </c>
      <c r="O72" s="9">
        <v>345657900</v>
      </c>
      <c r="P72" s="9">
        <v>348552633.35000002</v>
      </c>
      <c r="Q72" s="9">
        <v>348569900</v>
      </c>
      <c r="R72" s="9">
        <v>350000000</v>
      </c>
      <c r="S72" s="9">
        <v>17266.650000000001</v>
      </c>
      <c r="T72" s="9">
        <v>26740.799999999999</v>
      </c>
      <c r="U72" s="11">
        <v>6.5600000000000006E-2</v>
      </c>
      <c r="V72" s="11">
        <v>6.6900000000000001E-2</v>
      </c>
      <c r="W72" s="9">
        <v>0</v>
      </c>
      <c r="X72" s="9">
        <v>2894733.35</v>
      </c>
      <c r="Y72" s="12">
        <v>46203</v>
      </c>
      <c r="Z72" s="8" t="s">
        <v>100</v>
      </c>
      <c r="AA72" s="13"/>
      <c r="AB72" s="12"/>
      <c r="AC72" s="12">
        <v>46233</v>
      </c>
      <c r="AD72" s="12">
        <v>46233</v>
      </c>
      <c r="AE72" s="8">
        <v>30</v>
      </c>
      <c r="AF72" s="12">
        <v>46233</v>
      </c>
      <c r="AG72" s="8" t="s">
        <v>61</v>
      </c>
      <c r="AH72" s="8" t="s">
        <v>76</v>
      </c>
      <c r="AI72" s="8"/>
      <c r="AJ72" s="8"/>
      <c r="AK72" s="8" t="s">
        <v>101</v>
      </c>
      <c r="AL72" s="8" t="s">
        <v>101</v>
      </c>
      <c r="AM72" s="8" t="s">
        <v>65</v>
      </c>
    </row>
    <row r="73" spans="1:39" ht="12.95" customHeight="1">
      <c r="A73" s="8" t="s">
        <v>163</v>
      </c>
      <c r="B73" s="8" t="s">
        <v>164</v>
      </c>
      <c r="C73" s="8" t="s">
        <v>937</v>
      </c>
      <c r="D73" s="8" t="s">
        <v>938</v>
      </c>
      <c r="E73" s="8" t="s">
        <v>939</v>
      </c>
      <c r="F73" s="8" t="s">
        <v>178</v>
      </c>
      <c r="G73" s="8" t="s">
        <v>179</v>
      </c>
      <c r="H73" s="9">
        <v>3500000</v>
      </c>
      <c r="I73" s="9">
        <v>100</v>
      </c>
      <c r="J73" s="10">
        <v>99.474000000000004</v>
      </c>
      <c r="K73" s="10">
        <v>99.488799999999998</v>
      </c>
      <c r="L73" s="11">
        <v>1.487604634893576E-4</v>
      </c>
      <c r="M73" s="8" t="s">
        <v>59</v>
      </c>
      <c r="N73" s="10">
        <v>98.737099999999998</v>
      </c>
      <c r="O73" s="9">
        <v>345579850</v>
      </c>
      <c r="P73" s="9">
        <v>348201994.54000002</v>
      </c>
      <c r="Q73" s="9">
        <v>348210800</v>
      </c>
      <c r="R73" s="9">
        <v>350000000</v>
      </c>
      <c r="S73" s="9">
        <v>8805.4599999999991</v>
      </c>
      <c r="T73" s="9">
        <v>1855.4</v>
      </c>
      <c r="U73" s="11">
        <v>6.5500000000000003E-2</v>
      </c>
      <c r="V73" s="11">
        <v>6.6799999999999998E-2</v>
      </c>
      <c r="W73" s="9">
        <v>0</v>
      </c>
      <c r="X73" s="9">
        <v>2622144.54</v>
      </c>
      <c r="Y73" s="12">
        <v>46203</v>
      </c>
      <c r="Z73" s="8" t="s">
        <v>100</v>
      </c>
      <c r="AA73" s="13"/>
      <c r="AB73" s="12"/>
      <c r="AC73" s="12">
        <v>46240</v>
      </c>
      <c r="AD73" s="12">
        <v>46240</v>
      </c>
      <c r="AE73" s="8">
        <v>37</v>
      </c>
      <c r="AF73" s="12">
        <v>46240</v>
      </c>
      <c r="AG73" s="8" t="s">
        <v>61</v>
      </c>
      <c r="AH73" s="8" t="s">
        <v>76</v>
      </c>
      <c r="AI73" s="8"/>
      <c r="AJ73" s="8"/>
      <c r="AK73" s="8" t="s">
        <v>101</v>
      </c>
      <c r="AL73" s="8" t="s">
        <v>101</v>
      </c>
      <c r="AM73" s="8" t="s">
        <v>65</v>
      </c>
    </row>
    <row r="74" spans="1:39" ht="12.95" customHeight="1">
      <c r="A74" s="8" t="s">
        <v>163</v>
      </c>
      <c r="B74" s="8" t="s">
        <v>164</v>
      </c>
      <c r="C74" s="7"/>
      <c r="D74" s="7"/>
      <c r="E74" s="7"/>
      <c r="F74" s="6" t="s">
        <v>180</v>
      </c>
      <c r="G74" s="7"/>
      <c r="H74" s="7"/>
      <c r="I74" s="7"/>
      <c r="J74" s="7"/>
      <c r="K74" s="7"/>
      <c r="L74" s="7"/>
      <c r="M74" s="7"/>
      <c r="N74" s="7"/>
      <c r="O74" s="14">
        <v>1679779250</v>
      </c>
      <c r="P74" s="15">
        <v>1690603204.7</v>
      </c>
      <c r="Q74" s="15">
        <v>1690725950</v>
      </c>
      <c r="R74" s="7"/>
      <c r="S74" s="15">
        <v>122745.3</v>
      </c>
      <c r="T74" s="15">
        <v>65436.72</v>
      </c>
      <c r="U74" s="16">
        <v>0.31809999999999999</v>
      </c>
      <c r="V74" s="16">
        <v>0.32429999999999998</v>
      </c>
      <c r="W74" s="15">
        <v>0</v>
      </c>
      <c r="X74" s="15">
        <v>10823954.699999999</v>
      </c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</row>
    <row r="75" spans="1:39" ht="12.95" customHeight="1">
      <c r="A75" s="8" t="s">
        <v>163</v>
      </c>
      <c r="B75" s="8" t="s">
        <v>164</v>
      </c>
      <c r="C75" s="6" t="s">
        <v>122</v>
      </c>
      <c r="D75" s="7"/>
      <c r="E75" s="6" t="s">
        <v>122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15">
        <v>101424499.44999985</v>
      </c>
      <c r="R75" s="7"/>
      <c r="S75" s="7"/>
      <c r="T75" s="7"/>
      <c r="U75" s="16">
        <v>1.9099999999999999E-2</v>
      </c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</row>
    <row r="76" spans="1:39" ht="12.95" customHeight="1">
      <c r="A76" s="8" t="s">
        <v>163</v>
      </c>
      <c r="B76" s="8" t="s">
        <v>164</v>
      </c>
      <c r="C76" s="6" t="s">
        <v>123</v>
      </c>
      <c r="D76" s="7"/>
      <c r="E76" s="6" t="s">
        <v>123</v>
      </c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15">
        <v>5313099115.6599998</v>
      </c>
      <c r="R76" s="7"/>
      <c r="S76" s="7"/>
      <c r="T76" s="7"/>
      <c r="U76" s="16">
        <v>1</v>
      </c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</row>
    <row r="77" spans="1:39" ht="12.95" customHeight="1">
      <c r="A77" s="2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</row>
    <row r="78" spans="1:39" ht="12.95" customHeight="1">
      <c r="A78" s="8" t="s">
        <v>181</v>
      </c>
      <c r="B78" s="8" t="s">
        <v>182</v>
      </c>
      <c r="C78" s="8" t="s">
        <v>875</v>
      </c>
      <c r="D78" s="8"/>
      <c r="E78" s="8" t="s">
        <v>875</v>
      </c>
      <c r="F78" s="8" t="s">
        <v>58</v>
      </c>
      <c r="G78" s="8" t="s">
        <v>58</v>
      </c>
      <c r="H78" s="9">
        <v>164176.85999999999</v>
      </c>
      <c r="I78" s="9">
        <v>100</v>
      </c>
      <c r="J78" s="10">
        <v>0</v>
      </c>
      <c r="K78" s="10">
        <v>100</v>
      </c>
      <c r="L78" s="11">
        <v>1</v>
      </c>
      <c r="M78" s="8" t="s">
        <v>59</v>
      </c>
      <c r="N78" s="10">
        <v>99.9853445851017</v>
      </c>
      <c r="O78" s="9">
        <v>16415279.92</v>
      </c>
      <c r="P78" s="9">
        <v>16417686</v>
      </c>
      <c r="Q78" s="9">
        <v>16417686</v>
      </c>
      <c r="R78" s="9">
        <v>16417686</v>
      </c>
      <c r="S78" s="9">
        <v>0</v>
      </c>
      <c r="T78" s="9">
        <v>0</v>
      </c>
      <c r="U78" s="11">
        <v>2.1399999999999999E-2</v>
      </c>
      <c r="V78" s="11">
        <v>2.1299999999999999E-2</v>
      </c>
      <c r="W78" s="9">
        <v>0</v>
      </c>
      <c r="X78" s="9">
        <v>2406.08</v>
      </c>
      <c r="Y78" s="12">
        <v>46203</v>
      </c>
      <c r="Z78" s="8" t="s">
        <v>60</v>
      </c>
      <c r="AA78" s="13"/>
      <c r="AB78" s="12"/>
      <c r="AC78" s="12">
        <v>46204</v>
      </c>
      <c r="AD78" s="12">
        <v>46204</v>
      </c>
      <c r="AE78" s="8">
        <v>1</v>
      </c>
      <c r="AF78" s="12">
        <v>46204</v>
      </c>
      <c r="AG78" s="8" t="s">
        <v>61</v>
      </c>
      <c r="AH78" s="8" t="s">
        <v>62</v>
      </c>
      <c r="AI78" s="8"/>
      <c r="AJ78" s="8"/>
      <c r="AK78" s="8" t="s">
        <v>63</v>
      </c>
      <c r="AL78" s="8" t="s">
        <v>64</v>
      </c>
      <c r="AM78" s="8" t="s">
        <v>65</v>
      </c>
    </row>
    <row r="79" spans="1:39" ht="12.95" customHeight="1">
      <c r="A79" s="8" t="s">
        <v>181</v>
      </c>
      <c r="B79" s="8" t="s">
        <v>182</v>
      </c>
      <c r="C79" s="7"/>
      <c r="D79" s="7"/>
      <c r="E79" s="7"/>
      <c r="F79" s="6" t="s">
        <v>66</v>
      </c>
      <c r="G79" s="7"/>
      <c r="H79" s="7"/>
      <c r="I79" s="7"/>
      <c r="J79" s="7"/>
      <c r="K79" s="7"/>
      <c r="L79" s="7"/>
      <c r="M79" s="7"/>
      <c r="N79" s="7"/>
      <c r="O79" s="14">
        <v>16415279.92</v>
      </c>
      <c r="P79" s="15">
        <v>16417686</v>
      </c>
      <c r="Q79" s="15">
        <v>16417686</v>
      </c>
      <c r="R79" s="7"/>
      <c r="S79" s="15">
        <v>0</v>
      </c>
      <c r="T79" s="15">
        <v>0</v>
      </c>
      <c r="U79" s="16">
        <v>2.1399999999999999E-2</v>
      </c>
      <c r="V79" s="16">
        <v>2.1299999999999999E-2</v>
      </c>
      <c r="W79" s="15">
        <v>0</v>
      </c>
      <c r="X79" s="15">
        <v>2406.08</v>
      </c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</row>
    <row r="80" spans="1:39" ht="12.95" customHeight="1">
      <c r="A80" s="8" t="s">
        <v>181</v>
      </c>
      <c r="B80" s="8" t="s">
        <v>182</v>
      </c>
      <c r="C80" s="8" t="s">
        <v>157</v>
      </c>
      <c r="D80" s="8" t="s">
        <v>158</v>
      </c>
      <c r="E80" s="8" t="s">
        <v>894</v>
      </c>
      <c r="F80" s="8" t="s">
        <v>159</v>
      </c>
      <c r="G80" s="8" t="s">
        <v>160</v>
      </c>
      <c r="H80" s="9">
        <v>965080</v>
      </c>
      <c r="I80" s="9">
        <v>2</v>
      </c>
      <c r="J80" s="10">
        <v>116.79</v>
      </c>
      <c r="K80" s="10">
        <v>116.19</v>
      </c>
      <c r="L80" s="11">
        <v>-5.1639555899819257E-3</v>
      </c>
      <c r="M80" s="8" t="s">
        <v>59</v>
      </c>
      <c r="N80" s="10">
        <v>41.918820833506032</v>
      </c>
      <c r="O80" s="9">
        <v>40455015.609999999</v>
      </c>
      <c r="P80" s="9">
        <v>40455015.609999999</v>
      </c>
      <c r="Q80" s="9">
        <v>112132645.2</v>
      </c>
      <c r="R80" s="9">
        <v>1930160</v>
      </c>
      <c r="S80" s="9">
        <v>71677629.590000004</v>
      </c>
      <c r="T80" s="9">
        <v>-579048</v>
      </c>
      <c r="U80" s="11">
        <v>0.1459</v>
      </c>
      <c r="V80" s="11">
        <v>0.14560000000000001</v>
      </c>
      <c r="W80" s="9">
        <v>0</v>
      </c>
      <c r="X80" s="9">
        <v>0</v>
      </c>
      <c r="Y80" s="12">
        <v>46203</v>
      </c>
      <c r="Z80" s="8" t="s">
        <v>60</v>
      </c>
      <c r="AA80" s="13"/>
      <c r="AB80" s="12"/>
      <c r="AC80" s="12"/>
      <c r="AD80" s="12"/>
      <c r="AE80" s="8"/>
      <c r="AF80" s="12"/>
      <c r="AG80" s="8"/>
      <c r="AH80" s="8" t="s">
        <v>76</v>
      </c>
      <c r="AI80" s="8"/>
      <c r="AJ80" s="8"/>
      <c r="AK80" s="8" t="s">
        <v>63</v>
      </c>
      <c r="AL80" s="8" t="s">
        <v>161</v>
      </c>
      <c r="AM80" s="8" t="s">
        <v>65</v>
      </c>
    </row>
    <row r="81" spans="1:39" ht="12.95" customHeight="1">
      <c r="A81" s="8" t="s">
        <v>181</v>
      </c>
      <c r="B81" s="8" t="s">
        <v>182</v>
      </c>
      <c r="C81" s="7"/>
      <c r="D81" s="7"/>
      <c r="E81" s="7"/>
      <c r="F81" s="6" t="s">
        <v>162</v>
      </c>
      <c r="G81" s="7"/>
      <c r="H81" s="7"/>
      <c r="I81" s="7"/>
      <c r="J81" s="7"/>
      <c r="K81" s="7"/>
      <c r="L81" s="7"/>
      <c r="M81" s="7"/>
      <c r="N81" s="7"/>
      <c r="O81" s="14">
        <v>40455015.609999999</v>
      </c>
      <c r="P81" s="15">
        <v>40455015.609999999</v>
      </c>
      <c r="Q81" s="15">
        <v>112132645.2</v>
      </c>
      <c r="R81" s="7"/>
      <c r="S81" s="15">
        <v>71677629.590000004</v>
      </c>
      <c r="T81" s="15">
        <v>-579048</v>
      </c>
      <c r="U81" s="16">
        <v>0.1459</v>
      </c>
      <c r="V81" s="16">
        <v>0.14560000000000001</v>
      </c>
      <c r="W81" s="15">
        <v>0</v>
      </c>
      <c r="X81" s="15">
        <v>0</v>
      </c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</row>
    <row r="82" spans="1:39" ht="12.95" customHeight="1">
      <c r="A82" s="8" t="s">
        <v>181</v>
      </c>
      <c r="B82" s="8" t="s">
        <v>182</v>
      </c>
      <c r="C82" s="8" t="s">
        <v>186</v>
      </c>
      <c r="D82" s="8" t="s">
        <v>187</v>
      </c>
      <c r="E82" s="8" t="s">
        <v>188</v>
      </c>
      <c r="F82" s="8" t="s">
        <v>129</v>
      </c>
      <c r="G82" s="8" t="s">
        <v>130</v>
      </c>
      <c r="H82" s="9">
        <v>1963929.679</v>
      </c>
      <c r="I82" s="9">
        <v>10</v>
      </c>
      <c r="J82" s="10">
        <v>124.33</v>
      </c>
      <c r="K82" s="10">
        <v>123.52</v>
      </c>
      <c r="L82" s="11">
        <v>-6.557642487046632E-3</v>
      </c>
      <c r="M82" s="8" t="s">
        <v>59</v>
      </c>
      <c r="N82" s="10">
        <v>113.56117448337619</v>
      </c>
      <c r="O82" s="9">
        <v>223026160.94999999</v>
      </c>
      <c r="P82" s="9">
        <v>223026160.94999999</v>
      </c>
      <c r="Q82" s="9">
        <v>242584593.94999999</v>
      </c>
      <c r="R82" s="9">
        <v>19639296.789999999</v>
      </c>
      <c r="S82" s="9">
        <v>19558433</v>
      </c>
      <c r="T82" s="9">
        <v>-1590783.04</v>
      </c>
      <c r="U82" s="11">
        <v>0.31559999999999999</v>
      </c>
      <c r="V82" s="11">
        <v>0.315</v>
      </c>
      <c r="W82" s="9">
        <v>0</v>
      </c>
      <c r="X82" s="9">
        <v>0</v>
      </c>
      <c r="Y82" s="12">
        <v>46203</v>
      </c>
      <c r="Z82" s="8" t="s">
        <v>60</v>
      </c>
      <c r="AA82" s="13"/>
      <c r="AB82" s="12"/>
      <c r="AC82" s="12"/>
      <c r="AD82" s="12"/>
      <c r="AE82" s="8"/>
      <c r="AF82" s="12"/>
      <c r="AG82" s="8"/>
      <c r="AH82" s="8" t="s">
        <v>76</v>
      </c>
      <c r="AI82" s="8"/>
      <c r="AJ82" s="8"/>
      <c r="AK82" s="8" t="s">
        <v>63</v>
      </c>
      <c r="AL82" s="8" t="s">
        <v>161</v>
      </c>
      <c r="AM82" s="8" t="s">
        <v>65</v>
      </c>
    </row>
    <row r="83" spans="1:39" ht="12.95" customHeight="1">
      <c r="A83" s="8" t="s">
        <v>181</v>
      </c>
      <c r="B83" s="8" t="s">
        <v>182</v>
      </c>
      <c r="C83" s="8" t="s">
        <v>189</v>
      </c>
      <c r="D83" s="8" t="s">
        <v>190</v>
      </c>
      <c r="E83" s="8" t="s">
        <v>191</v>
      </c>
      <c r="F83" s="8" t="s">
        <v>129</v>
      </c>
      <c r="G83" s="8" t="s">
        <v>130</v>
      </c>
      <c r="H83" s="9">
        <v>4784455.5669999998</v>
      </c>
      <c r="I83" s="9">
        <v>10</v>
      </c>
      <c r="J83" s="10">
        <v>37.275100000000002</v>
      </c>
      <c r="K83" s="10">
        <v>37.288499999999999</v>
      </c>
      <c r="L83" s="11">
        <v>3.5936012443514754E-4</v>
      </c>
      <c r="M83" s="8" t="s">
        <v>59</v>
      </c>
      <c r="N83" s="10">
        <v>31.42042589900386</v>
      </c>
      <c r="O83" s="9">
        <v>150329631.61000001</v>
      </c>
      <c r="P83" s="9">
        <v>150329631.61000001</v>
      </c>
      <c r="Q83" s="9">
        <v>178405171.41</v>
      </c>
      <c r="R83" s="9">
        <v>47844555.670000002</v>
      </c>
      <c r="S83" s="9">
        <v>28075539.800000001</v>
      </c>
      <c r="T83" s="9">
        <v>64111.7</v>
      </c>
      <c r="U83" s="11">
        <v>0.2321</v>
      </c>
      <c r="V83" s="11">
        <v>0.23169999999999999</v>
      </c>
      <c r="W83" s="9">
        <v>0</v>
      </c>
      <c r="X83" s="9">
        <v>0</v>
      </c>
      <c r="Y83" s="12">
        <v>46203</v>
      </c>
      <c r="Z83" s="8" t="s">
        <v>60</v>
      </c>
      <c r="AA83" s="13"/>
      <c r="AB83" s="12"/>
      <c r="AC83" s="12"/>
      <c r="AD83" s="12"/>
      <c r="AE83" s="8"/>
      <c r="AF83" s="12"/>
      <c r="AG83" s="8"/>
      <c r="AH83" s="8" t="s">
        <v>76</v>
      </c>
      <c r="AI83" s="8"/>
      <c r="AJ83" s="8"/>
      <c r="AK83" s="8" t="s">
        <v>63</v>
      </c>
      <c r="AL83" s="8" t="s">
        <v>161</v>
      </c>
      <c r="AM83" s="8" t="s">
        <v>65</v>
      </c>
    </row>
    <row r="84" spans="1:39" ht="12.95" customHeight="1">
      <c r="A84" s="8" t="s">
        <v>181</v>
      </c>
      <c r="B84" s="8" t="s">
        <v>182</v>
      </c>
      <c r="C84" s="8" t="s">
        <v>192</v>
      </c>
      <c r="D84" s="8" t="s">
        <v>193</v>
      </c>
      <c r="E84" s="8" t="s">
        <v>940</v>
      </c>
      <c r="F84" s="8" t="s">
        <v>129</v>
      </c>
      <c r="G84" s="8" t="s">
        <v>130</v>
      </c>
      <c r="H84" s="9">
        <v>3979080.4130000002</v>
      </c>
      <c r="I84" s="9">
        <v>10</v>
      </c>
      <c r="J84" s="10">
        <v>22.825099999999999</v>
      </c>
      <c r="K84" s="10">
        <v>22.8657</v>
      </c>
      <c r="L84" s="11">
        <v>1.775585265266316E-3</v>
      </c>
      <c r="M84" s="8" t="s">
        <v>59</v>
      </c>
      <c r="N84" s="10">
        <v>17.8464121353257</v>
      </c>
      <c r="O84" s="9">
        <v>71012308.969999999</v>
      </c>
      <c r="P84" s="9">
        <v>71012308.969999999</v>
      </c>
      <c r="Q84" s="9">
        <v>90984459</v>
      </c>
      <c r="R84" s="9">
        <v>39790804.130000003</v>
      </c>
      <c r="S84" s="9">
        <v>19972150.030000001</v>
      </c>
      <c r="T84" s="9">
        <v>161550.67000000001</v>
      </c>
      <c r="U84" s="11">
        <v>0.11840000000000001</v>
      </c>
      <c r="V84" s="11">
        <v>0.1182</v>
      </c>
      <c r="W84" s="9">
        <v>0</v>
      </c>
      <c r="X84" s="9">
        <v>0</v>
      </c>
      <c r="Y84" s="12">
        <v>46203</v>
      </c>
      <c r="Z84" s="8" t="s">
        <v>60</v>
      </c>
      <c r="AA84" s="13"/>
      <c r="AB84" s="12"/>
      <c r="AC84" s="12"/>
      <c r="AD84" s="12"/>
      <c r="AE84" s="8"/>
      <c r="AF84" s="12"/>
      <c r="AG84" s="8"/>
      <c r="AH84" s="8" t="s">
        <v>76</v>
      </c>
      <c r="AI84" s="8"/>
      <c r="AJ84" s="8"/>
      <c r="AK84" s="8" t="s">
        <v>63</v>
      </c>
      <c r="AL84" s="8" t="s">
        <v>161</v>
      </c>
      <c r="AM84" s="8" t="s">
        <v>65</v>
      </c>
    </row>
    <row r="85" spans="1:39" ht="12.95" customHeight="1">
      <c r="A85" s="8" t="s">
        <v>181</v>
      </c>
      <c r="B85" s="8" t="s">
        <v>182</v>
      </c>
      <c r="C85" s="8" t="s">
        <v>194</v>
      </c>
      <c r="D85" s="8" t="s">
        <v>195</v>
      </c>
      <c r="E85" s="8" t="s">
        <v>196</v>
      </c>
      <c r="F85" s="8" t="s">
        <v>129</v>
      </c>
      <c r="G85" s="8" t="s">
        <v>130</v>
      </c>
      <c r="H85" s="9">
        <v>5381630.4790000003</v>
      </c>
      <c r="I85" s="9">
        <v>10</v>
      </c>
      <c r="J85" s="10">
        <v>24.06</v>
      </c>
      <c r="K85" s="10">
        <v>24.06</v>
      </c>
      <c r="L85" s="11">
        <v>0</v>
      </c>
      <c r="M85" s="8" t="s">
        <v>59</v>
      </c>
      <c r="N85" s="10">
        <v>22.158533161154264</v>
      </c>
      <c r="O85" s="9">
        <v>119249037.43000001</v>
      </c>
      <c r="P85" s="9">
        <v>119249037.43000001</v>
      </c>
      <c r="Q85" s="9">
        <v>129482029.31999999</v>
      </c>
      <c r="R85" s="9">
        <v>53816304.789999999</v>
      </c>
      <c r="S85" s="9">
        <v>10232991.890000001</v>
      </c>
      <c r="T85" s="9">
        <v>0</v>
      </c>
      <c r="U85" s="11">
        <v>0.16850000000000001</v>
      </c>
      <c r="V85" s="11">
        <v>0.16819999999999999</v>
      </c>
      <c r="W85" s="9">
        <v>0</v>
      </c>
      <c r="X85" s="9">
        <v>0</v>
      </c>
      <c r="Y85" s="12">
        <v>46203</v>
      </c>
      <c r="Z85" s="8" t="s">
        <v>60</v>
      </c>
      <c r="AA85" s="13"/>
      <c r="AB85" s="12"/>
      <c r="AC85" s="12"/>
      <c r="AD85" s="12"/>
      <c r="AE85" s="8"/>
      <c r="AF85" s="12"/>
      <c r="AG85" s="8"/>
      <c r="AH85" s="8" t="s">
        <v>76</v>
      </c>
      <c r="AI85" s="8"/>
      <c r="AJ85" s="8"/>
      <c r="AK85" s="8" t="s">
        <v>63</v>
      </c>
      <c r="AL85" s="8" t="s">
        <v>161</v>
      </c>
      <c r="AM85" s="8" t="s">
        <v>65</v>
      </c>
    </row>
    <row r="86" spans="1:39" ht="12.95" customHeight="1">
      <c r="A86" s="8" t="s">
        <v>181</v>
      </c>
      <c r="B86" s="8" t="s">
        <v>182</v>
      </c>
      <c r="C86" s="7"/>
      <c r="D86" s="7"/>
      <c r="E86" s="7"/>
      <c r="F86" s="6" t="s">
        <v>155</v>
      </c>
      <c r="G86" s="7"/>
      <c r="H86" s="7"/>
      <c r="I86" s="7"/>
      <c r="J86" s="7"/>
      <c r="K86" s="7"/>
      <c r="L86" s="7"/>
      <c r="M86" s="7"/>
      <c r="N86" s="7"/>
      <c r="O86" s="14">
        <v>563617138.96000004</v>
      </c>
      <c r="P86" s="15">
        <v>563617138.96000004</v>
      </c>
      <c r="Q86" s="15">
        <v>641456253.67999995</v>
      </c>
      <c r="R86" s="7"/>
      <c r="S86" s="15">
        <v>77839114.719999999</v>
      </c>
      <c r="T86" s="15">
        <v>-1365120.67</v>
      </c>
      <c r="U86" s="16">
        <v>0.83460000000000001</v>
      </c>
      <c r="V86" s="16">
        <v>0.83309999999999995</v>
      </c>
      <c r="W86" s="15">
        <v>0</v>
      </c>
      <c r="X86" s="15">
        <v>0</v>
      </c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</row>
    <row r="87" spans="1:39" ht="12.95" customHeight="1">
      <c r="A87" s="8" t="s">
        <v>181</v>
      </c>
      <c r="B87" s="8" t="s">
        <v>182</v>
      </c>
      <c r="C87" s="6" t="s">
        <v>122</v>
      </c>
      <c r="D87" s="7"/>
      <c r="E87" s="6" t="s">
        <v>122</v>
      </c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15">
        <v>-1449213.466291432</v>
      </c>
      <c r="R87" s="7"/>
      <c r="S87" s="7"/>
      <c r="T87" s="7"/>
      <c r="U87" s="16">
        <v>-1.9E-3</v>
      </c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</row>
    <row r="88" spans="1:39" ht="12.95" customHeight="1">
      <c r="A88" s="8" t="s">
        <v>181</v>
      </c>
      <c r="B88" s="8" t="s">
        <v>182</v>
      </c>
      <c r="C88" s="6" t="s">
        <v>123</v>
      </c>
      <c r="D88" s="7"/>
      <c r="E88" s="6" t="s">
        <v>123</v>
      </c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15">
        <v>768557371.41370857</v>
      </c>
      <c r="R88" s="7"/>
      <c r="S88" s="7"/>
      <c r="T88" s="7"/>
      <c r="U88" s="16">
        <v>1</v>
      </c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</row>
    <row r="89" spans="1:39" ht="12.95" customHeight="1">
      <c r="A89" s="2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</row>
    <row r="90" spans="1:39" ht="12.95" customHeight="1">
      <c r="A90" s="8" t="s">
        <v>197</v>
      </c>
      <c r="B90" s="8" t="s">
        <v>941</v>
      </c>
      <c r="C90" s="8" t="s">
        <v>875</v>
      </c>
      <c r="D90" s="8"/>
      <c r="E90" s="8" t="s">
        <v>875</v>
      </c>
      <c r="F90" s="8" t="s">
        <v>58</v>
      </c>
      <c r="G90" s="8" t="s">
        <v>58</v>
      </c>
      <c r="H90" s="9">
        <v>11688.89</v>
      </c>
      <c r="I90" s="9">
        <v>100</v>
      </c>
      <c r="J90" s="10">
        <v>0</v>
      </c>
      <c r="K90" s="10">
        <v>100</v>
      </c>
      <c r="L90" s="11">
        <v>1</v>
      </c>
      <c r="M90" s="8" t="s">
        <v>59</v>
      </c>
      <c r="N90" s="10">
        <v>99.98534420291405</v>
      </c>
      <c r="O90" s="9">
        <v>1168717.69</v>
      </c>
      <c r="P90" s="9">
        <v>1168889</v>
      </c>
      <c r="Q90" s="9">
        <v>1168889</v>
      </c>
      <c r="R90" s="9">
        <v>1168889</v>
      </c>
      <c r="S90" s="9">
        <v>0</v>
      </c>
      <c r="T90" s="9">
        <v>0</v>
      </c>
      <c r="U90" s="11">
        <v>3.3E-3</v>
      </c>
      <c r="V90" s="11">
        <v>3.3E-3</v>
      </c>
      <c r="W90" s="9">
        <v>0</v>
      </c>
      <c r="X90" s="9">
        <v>171.31</v>
      </c>
      <c r="Y90" s="12">
        <v>46203</v>
      </c>
      <c r="Z90" s="8" t="s">
        <v>60</v>
      </c>
      <c r="AA90" s="13"/>
      <c r="AB90" s="12"/>
      <c r="AC90" s="12">
        <v>46204</v>
      </c>
      <c r="AD90" s="12">
        <v>46204</v>
      </c>
      <c r="AE90" s="8">
        <v>1</v>
      </c>
      <c r="AF90" s="12">
        <v>46204</v>
      </c>
      <c r="AG90" s="8" t="s">
        <v>61</v>
      </c>
      <c r="AH90" s="8" t="s">
        <v>62</v>
      </c>
      <c r="AI90" s="8"/>
      <c r="AJ90" s="8"/>
      <c r="AK90" s="8" t="s">
        <v>63</v>
      </c>
      <c r="AL90" s="8" t="s">
        <v>64</v>
      </c>
      <c r="AM90" s="8" t="s">
        <v>65</v>
      </c>
    </row>
    <row r="91" spans="1:39" ht="12.95" customHeight="1">
      <c r="A91" s="8" t="s">
        <v>197</v>
      </c>
      <c r="B91" s="8" t="s">
        <v>941</v>
      </c>
      <c r="C91" s="7"/>
      <c r="D91" s="7"/>
      <c r="E91" s="7"/>
      <c r="F91" s="6" t="s">
        <v>66</v>
      </c>
      <c r="G91" s="7"/>
      <c r="H91" s="7"/>
      <c r="I91" s="7"/>
      <c r="J91" s="7"/>
      <c r="K91" s="7"/>
      <c r="L91" s="7"/>
      <c r="M91" s="7"/>
      <c r="N91" s="7"/>
      <c r="O91" s="14">
        <v>1168717.69</v>
      </c>
      <c r="P91" s="15">
        <v>1168889</v>
      </c>
      <c r="Q91" s="15">
        <v>1168889</v>
      </c>
      <c r="R91" s="7"/>
      <c r="S91" s="15">
        <v>0</v>
      </c>
      <c r="T91" s="15">
        <v>0</v>
      </c>
      <c r="U91" s="16">
        <v>3.3E-3</v>
      </c>
      <c r="V91" s="16">
        <v>3.3E-3</v>
      </c>
      <c r="W91" s="15">
        <v>0</v>
      </c>
      <c r="X91" s="15">
        <v>171.31</v>
      </c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</row>
    <row r="92" spans="1:39" ht="12.95" customHeight="1">
      <c r="A92" s="8" t="s">
        <v>197</v>
      </c>
      <c r="B92" s="8" t="s">
        <v>941</v>
      </c>
      <c r="C92" s="8" t="s">
        <v>183</v>
      </c>
      <c r="D92" s="8" t="s">
        <v>184</v>
      </c>
      <c r="E92" s="8" t="s">
        <v>185</v>
      </c>
      <c r="F92" s="8" t="s">
        <v>159</v>
      </c>
      <c r="G92" s="8" t="s">
        <v>160</v>
      </c>
      <c r="H92" s="9">
        <v>1341335</v>
      </c>
      <c r="I92" s="9">
        <v>1</v>
      </c>
      <c r="J92" s="10">
        <v>263.38</v>
      </c>
      <c r="K92" s="10">
        <v>263.08</v>
      </c>
      <c r="L92" s="11">
        <v>-1.140337539911814E-3</v>
      </c>
      <c r="M92" s="8" t="s">
        <v>59</v>
      </c>
      <c r="N92" s="10">
        <v>237.6830765245073</v>
      </c>
      <c r="O92" s="9">
        <v>318812629.44999999</v>
      </c>
      <c r="P92" s="9">
        <v>318812629.44999999</v>
      </c>
      <c r="Q92" s="9">
        <v>352878411.80000001</v>
      </c>
      <c r="R92" s="9">
        <v>1341335</v>
      </c>
      <c r="S92" s="9">
        <v>34065782.350000001</v>
      </c>
      <c r="T92" s="9">
        <v>-402400.5</v>
      </c>
      <c r="U92" s="11">
        <v>1.0008999999999999</v>
      </c>
      <c r="V92" s="11">
        <v>0.99670000000000003</v>
      </c>
      <c r="W92" s="9">
        <v>0</v>
      </c>
      <c r="X92" s="9">
        <v>0</v>
      </c>
      <c r="Y92" s="12">
        <v>46203</v>
      </c>
      <c r="Z92" s="8" t="s">
        <v>60</v>
      </c>
      <c r="AA92" s="13"/>
      <c r="AB92" s="12"/>
      <c r="AC92" s="12"/>
      <c r="AD92" s="12"/>
      <c r="AE92" s="8"/>
      <c r="AF92" s="12"/>
      <c r="AG92" s="8"/>
      <c r="AH92" s="8" t="s">
        <v>76</v>
      </c>
      <c r="AI92" s="8"/>
      <c r="AJ92" s="8"/>
      <c r="AK92" s="8" t="s">
        <v>63</v>
      </c>
      <c r="AL92" s="8" t="s">
        <v>161</v>
      </c>
      <c r="AM92" s="8" t="s">
        <v>65</v>
      </c>
    </row>
    <row r="93" spans="1:39" ht="12.95" customHeight="1">
      <c r="A93" s="8" t="s">
        <v>197</v>
      </c>
      <c r="B93" s="8" t="s">
        <v>941</v>
      </c>
      <c r="C93" s="7"/>
      <c r="D93" s="7"/>
      <c r="E93" s="7"/>
      <c r="F93" s="6" t="s">
        <v>162</v>
      </c>
      <c r="G93" s="7"/>
      <c r="H93" s="7"/>
      <c r="I93" s="7"/>
      <c r="J93" s="7"/>
      <c r="K93" s="7"/>
      <c r="L93" s="7"/>
      <c r="M93" s="7"/>
      <c r="N93" s="7"/>
      <c r="O93" s="14">
        <v>318812629.44999999</v>
      </c>
      <c r="P93" s="15">
        <v>318812629.44999999</v>
      </c>
      <c r="Q93" s="15">
        <v>352878411.80000001</v>
      </c>
      <c r="R93" s="7"/>
      <c r="S93" s="15">
        <v>34065782.350000001</v>
      </c>
      <c r="T93" s="15">
        <v>-402400.5</v>
      </c>
      <c r="U93" s="16">
        <v>1.0008999999999999</v>
      </c>
      <c r="V93" s="16">
        <v>0.99670000000000003</v>
      </c>
      <c r="W93" s="15">
        <v>0</v>
      </c>
      <c r="X93" s="15">
        <v>0</v>
      </c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</row>
    <row r="94" spans="1:39" ht="12.95" customHeight="1">
      <c r="A94" s="8" t="s">
        <v>197</v>
      </c>
      <c r="B94" s="8" t="s">
        <v>941</v>
      </c>
      <c r="C94" s="6" t="s">
        <v>122</v>
      </c>
      <c r="D94" s="7"/>
      <c r="E94" s="6" t="s">
        <v>122</v>
      </c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15">
        <v>-1495697.0539764049</v>
      </c>
      <c r="R94" s="7"/>
      <c r="S94" s="7"/>
      <c r="T94" s="7"/>
      <c r="U94" s="16">
        <v>-4.1999999999999997E-3</v>
      </c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</row>
    <row r="95" spans="1:39" ht="12.95" customHeight="1">
      <c r="A95" s="8" t="s">
        <v>197</v>
      </c>
      <c r="B95" s="8" t="s">
        <v>941</v>
      </c>
      <c r="C95" s="6" t="s">
        <v>123</v>
      </c>
      <c r="D95" s="7"/>
      <c r="E95" s="6" t="s">
        <v>123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5">
        <v>352551603.7460236</v>
      </c>
      <c r="R95" s="7"/>
      <c r="S95" s="7"/>
      <c r="T95" s="7"/>
      <c r="U95" s="16">
        <v>1</v>
      </c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</row>
    <row r="96" spans="1:39" ht="12.95" customHeight="1">
      <c r="A96" s="2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</row>
  </sheetData>
  <mergeCells count="2">
    <mergeCell ref="A1:B1"/>
    <mergeCell ref="A2:B2"/>
  </mergeCells>
  <pageMargins left="0" right="0" top="0" bottom="0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AM368"/>
  <sheetViews>
    <sheetView workbookViewId="0">
      <selection sqref="A1:XFD1048576"/>
    </sheetView>
  </sheetViews>
  <sheetFormatPr defaultRowHeight="15"/>
  <cols>
    <col min="1" max="1" width="16.7109375" customWidth="1"/>
    <col min="2" max="2" width="33.28515625" customWidth="1"/>
    <col min="3" max="6" width="16.7109375" customWidth="1"/>
    <col min="7" max="7" width="33.28515625" customWidth="1"/>
    <col min="8" max="36" width="16.7109375" customWidth="1"/>
    <col min="37" max="38" width="33.28515625" customWidth="1"/>
    <col min="39" max="39" width="16.7109375" customWidth="1"/>
  </cols>
  <sheetData>
    <row r="1" spans="1:39" ht="12.95" customHeight="1">
      <c r="A1" s="38" t="s">
        <v>17</v>
      </c>
      <c r="B1" s="38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</row>
    <row r="2" spans="1:39" ht="12.95" customHeight="1">
      <c r="A2" s="38" t="s">
        <v>873</v>
      </c>
      <c r="B2" s="38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</row>
    <row r="3" spans="1:39" ht="39" customHeight="1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  <c r="K3" s="1" t="s">
        <v>28</v>
      </c>
      <c r="L3" s="1" t="s">
        <v>29</v>
      </c>
      <c r="M3" s="1" t="s">
        <v>30</v>
      </c>
      <c r="N3" s="1" t="s">
        <v>31</v>
      </c>
      <c r="O3" s="1" t="s">
        <v>32</v>
      </c>
      <c r="P3" s="1" t="s">
        <v>33</v>
      </c>
      <c r="Q3" s="1" t="s">
        <v>34</v>
      </c>
      <c r="R3" s="1" t="s">
        <v>35</v>
      </c>
      <c r="S3" s="1" t="s">
        <v>36</v>
      </c>
      <c r="T3" s="1" t="s">
        <v>37</v>
      </c>
      <c r="U3" s="1" t="s">
        <v>38</v>
      </c>
      <c r="V3" s="1" t="s">
        <v>39</v>
      </c>
      <c r="W3" s="1" t="s">
        <v>40</v>
      </c>
      <c r="X3" s="1" t="s">
        <v>41</v>
      </c>
      <c r="Y3" s="1" t="s">
        <v>42</v>
      </c>
      <c r="Z3" s="1" t="s">
        <v>43</v>
      </c>
      <c r="AA3" s="1" t="s">
        <v>44</v>
      </c>
      <c r="AB3" s="1" t="s">
        <v>45</v>
      </c>
      <c r="AC3" s="1" t="s">
        <v>46</v>
      </c>
      <c r="AD3" s="1" t="s">
        <v>47</v>
      </c>
      <c r="AE3" s="1" t="s">
        <v>48</v>
      </c>
      <c r="AF3" s="1" t="s">
        <v>49</v>
      </c>
      <c r="AG3" s="1" t="s">
        <v>50</v>
      </c>
      <c r="AH3" s="1" t="s">
        <v>51</v>
      </c>
      <c r="AI3" s="1" t="s">
        <v>52</v>
      </c>
      <c r="AJ3" s="1" t="s">
        <v>53</v>
      </c>
      <c r="AK3" s="1" t="s">
        <v>54</v>
      </c>
      <c r="AL3" s="1" t="s">
        <v>55</v>
      </c>
      <c r="AM3" s="1" t="s">
        <v>56</v>
      </c>
    </row>
    <row r="4" spans="1:39" ht="12.95" customHeight="1">
      <c r="A4" s="8" t="s">
        <v>198</v>
      </c>
      <c r="B4" s="8" t="s">
        <v>199</v>
      </c>
      <c r="C4" s="8" t="s">
        <v>875</v>
      </c>
      <c r="D4" s="8"/>
      <c r="E4" s="8" t="s">
        <v>875</v>
      </c>
      <c r="F4" s="8" t="s">
        <v>58</v>
      </c>
      <c r="G4" s="8" t="s">
        <v>58</v>
      </c>
      <c r="H4" s="9">
        <v>186253.88</v>
      </c>
      <c r="I4" s="9">
        <v>100</v>
      </c>
      <c r="J4" s="10">
        <v>0</v>
      </c>
      <c r="K4" s="10">
        <v>100</v>
      </c>
      <c r="L4" s="11">
        <v>1</v>
      </c>
      <c r="M4" s="8" t="s">
        <v>59</v>
      </c>
      <c r="N4" s="10">
        <v>99.985344627451525</v>
      </c>
      <c r="O4" s="9">
        <v>18622658.379999999</v>
      </c>
      <c r="P4" s="9">
        <v>18625388</v>
      </c>
      <c r="Q4" s="9">
        <v>18625388</v>
      </c>
      <c r="R4" s="9">
        <v>18625388</v>
      </c>
      <c r="S4" s="9">
        <v>0</v>
      </c>
      <c r="T4" s="9">
        <v>0</v>
      </c>
      <c r="U4" s="11">
        <v>2.0299999999999999E-2</v>
      </c>
      <c r="V4" s="11">
        <v>2.0299999999999999E-2</v>
      </c>
      <c r="W4" s="9">
        <v>0</v>
      </c>
      <c r="X4" s="9">
        <v>2729.62</v>
      </c>
      <c r="Y4" s="12">
        <v>46203</v>
      </c>
      <c r="Z4" s="8" t="s">
        <v>60</v>
      </c>
      <c r="AA4" s="13"/>
      <c r="AB4" s="12"/>
      <c r="AC4" s="12">
        <v>46204</v>
      </c>
      <c r="AD4" s="12">
        <v>46204</v>
      </c>
      <c r="AE4" s="8">
        <v>1</v>
      </c>
      <c r="AF4" s="12">
        <v>46204</v>
      </c>
      <c r="AG4" s="8" t="s">
        <v>61</v>
      </c>
      <c r="AH4" s="8" t="s">
        <v>62</v>
      </c>
      <c r="AI4" s="8"/>
      <c r="AJ4" s="8"/>
      <c r="AK4" s="8" t="s">
        <v>63</v>
      </c>
      <c r="AL4" s="8" t="s">
        <v>64</v>
      </c>
      <c r="AM4" s="8" t="s">
        <v>65</v>
      </c>
    </row>
    <row r="5" spans="1:39" ht="12.95" customHeight="1">
      <c r="A5" s="8" t="s">
        <v>198</v>
      </c>
      <c r="B5" s="8" t="s">
        <v>199</v>
      </c>
      <c r="C5" s="7"/>
      <c r="D5" s="7"/>
      <c r="E5" s="7"/>
      <c r="F5" s="6" t="s">
        <v>66</v>
      </c>
      <c r="G5" s="7"/>
      <c r="H5" s="7"/>
      <c r="I5" s="7"/>
      <c r="J5" s="7"/>
      <c r="K5" s="7"/>
      <c r="L5" s="7"/>
      <c r="M5" s="7"/>
      <c r="N5" s="7"/>
      <c r="O5" s="14">
        <v>18622658.379999999</v>
      </c>
      <c r="P5" s="15">
        <v>18625388</v>
      </c>
      <c r="Q5" s="15">
        <v>18625388</v>
      </c>
      <c r="R5" s="7"/>
      <c r="S5" s="15">
        <v>0</v>
      </c>
      <c r="T5" s="15">
        <v>0</v>
      </c>
      <c r="U5" s="16">
        <v>2.0299999999999999E-2</v>
      </c>
      <c r="V5" s="16">
        <v>2.0299999999999999E-2</v>
      </c>
      <c r="W5" s="15">
        <v>0</v>
      </c>
      <c r="X5" s="15">
        <v>2729.62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39" ht="12.95" customHeight="1">
      <c r="A6" s="8" t="s">
        <v>198</v>
      </c>
      <c r="B6" s="8" t="s">
        <v>199</v>
      </c>
      <c r="C6" s="8" t="s">
        <v>200</v>
      </c>
      <c r="D6" s="8" t="s">
        <v>201</v>
      </c>
      <c r="E6" s="8" t="s">
        <v>202</v>
      </c>
      <c r="F6" s="8" t="s">
        <v>203</v>
      </c>
      <c r="G6" s="8" t="s">
        <v>204</v>
      </c>
      <c r="H6" s="9">
        <v>619</v>
      </c>
      <c r="I6" s="9">
        <v>2</v>
      </c>
      <c r="J6" s="10">
        <v>34975</v>
      </c>
      <c r="K6" s="10">
        <v>34920</v>
      </c>
      <c r="L6" s="11">
        <v>-1.575028636884307E-3</v>
      </c>
      <c r="M6" s="8" t="s">
        <v>59</v>
      </c>
      <c r="N6" s="10">
        <v>13965.137382875606</v>
      </c>
      <c r="O6" s="9">
        <v>8644420.0399999991</v>
      </c>
      <c r="P6" s="9">
        <v>8644420.0399999991</v>
      </c>
      <c r="Q6" s="9">
        <v>21615480</v>
      </c>
      <c r="R6" s="9">
        <v>1238</v>
      </c>
      <c r="S6" s="9">
        <v>12971059.960000001</v>
      </c>
      <c r="T6" s="9">
        <v>-34045</v>
      </c>
      <c r="U6" s="11">
        <v>2.35E-2</v>
      </c>
      <c r="V6" s="11">
        <v>2.35E-2</v>
      </c>
      <c r="W6" s="9">
        <v>0</v>
      </c>
      <c r="X6" s="9">
        <v>0</v>
      </c>
      <c r="Y6" s="12">
        <v>46203</v>
      </c>
      <c r="Z6" s="8" t="s">
        <v>60</v>
      </c>
      <c r="AA6" s="13"/>
      <c r="AB6" s="12"/>
      <c r="AC6" s="12"/>
      <c r="AD6" s="12"/>
      <c r="AE6" s="8"/>
      <c r="AF6" s="12"/>
      <c r="AG6" s="8"/>
      <c r="AH6" s="8" t="s">
        <v>76</v>
      </c>
      <c r="AI6" s="8"/>
      <c r="AJ6" s="8"/>
      <c r="AK6" s="8" t="s">
        <v>205</v>
      </c>
      <c r="AL6" s="8" t="s">
        <v>202</v>
      </c>
      <c r="AM6" s="8" t="s">
        <v>65</v>
      </c>
    </row>
    <row r="7" spans="1:39" ht="12.95" customHeight="1">
      <c r="A7" s="8" t="s">
        <v>198</v>
      </c>
      <c r="B7" s="8" t="s">
        <v>199</v>
      </c>
      <c r="C7" s="8" t="s">
        <v>206</v>
      </c>
      <c r="D7" s="8" t="s">
        <v>207</v>
      </c>
      <c r="E7" s="8" t="s">
        <v>208</v>
      </c>
      <c r="F7" s="8" t="s">
        <v>203</v>
      </c>
      <c r="G7" s="8" t="s">
        <v>204</v>
      </c>
      <c r="H7" s="9">
        <v>2177</v>
      </c>
      <c r="I7" s="9">
        <v>10</v>
      </c>
      <c r="J7" s="10">
        <v>7413</v>
      </c>
      <c r="K7" s="10">
        <v>7530</v>
      </c>
      <c r="L7" s="11">
        <v>1.5537848605577689E-2</v>
      </c>
      <c r="M7" s="8" t="s">
        <v>59</v>
      </c>
      <c r="N7" s="10">
        <v>6753.2216306844284</v>
      </c>
      <c r="O7" s="9">
        <v>14701763.49</v>
      </c>
      <c r="P7" s="9">
        <v>14701763.49</v>
      </c>
      <c r="Q7" s="9">
        <v>16392810</v>
      </c>
      <c r="R7" s="9">
        <v>21770</v>
      </c>
      <c r="S7" s="9">
        <v>1691046.51</v>
      </c>
      <c r="T7" s="9">
        <v>254709</v>
      </c>
      <c r="U7" s="11">
        <v>1.78E-2</v>
      </c>
      <c r="V7" s="11">
        <v>1.78E-2</v>
      </c>
      <c r="W7" s="9">
        <v>0</v>
      </c>
      <c r="X7" s="9">
        <v>0</v>
      </c>
      <c r="Y7" s="12">
        <v>46203</v>
      </c>
      <c r="Z7" s="8" t="s">
        <v>60</v>
      </c>
      <c r="AA7" s="13"/>
      <c r="AB7" s="12"/>
      <c r="AC7" s="12"/>
      <c r="AD7" s="12"/>
      <c r="AE7" s="8"/>
      <c r="AF7" s="12"/>
      <c r="AG7" s="8"/>
      <c r="AH7" s="8" t="s">
        <v>76</v>
      </c>
      <c r="AI7" s="8"/>
      <c r="AJ7" s="8"/>
      <c r="AK7" s="8" t="s">
        <v>209</v>
      </c>
      <c r="AL7" s="8" t="s">
        <v>208</v>
      </c>
      <c r="AM7" s="8" t="s">
        <v>65</v>
      </c>
    </row>
    <row r="8" spans="1:39" ht="12.95" customHeight="1">
      <c r="A8" s="8" t="s">
        <v>198</v>
      </c>
      <c r="B8" s="8" t="s">
        <v>199</v>
      </c>
      <c r="C8" s="8" t="s">
        <v>210</v>
      </c>
      <c r="D8" s="8" t="s">
        <v>211</v>
      </c>
      <c r="E8" s="8" t="s">
        <v>212</v>
      </c>
      <c r="F8" s="8" t="s">
        <v>203</v>
      </c>
      <c r="G8" s="8" t="s">
        <v>204</v>
      </c>
      <c r="H8" s="9">
        <v>1605</v>
      </c>
      <c r="I8" s="9">
        <v>2</v>
      </c>
      <c r="J8" s="10">
        <v>7128</v>
      </c>
      <c r="K8" s="10">
        <v>7031</v>
      </c>
      <c r="L8" s="11">
        <v>-1.3796046081638457E-2</v>
      </c>
      <c r="M8" s="8" t="s">
        <v>59</v>
      </c>
      <c r="N8" s="10">
        <v>5804.8770280373828</v>
      </c>
      <c r="O8" s="9">
        <v>9316827.6300000008</v>
      </c>
      <c r="P8" s="9">
        <v>9316827.6300000008</v>
      </c>
      <c r="Q8" s="9">
        <v>11284755</v>
      </c>
      <c r="R8" s="9">
        <v>3210</v>
      </c>
      <c r="S8" s="9">
        <v>1967927.37</v>
      </c>
      <c r="T8" s="9">
        <v>-155685</v>
      </c>
      <c r="U8" s="11">
        <v>1.23E-2</v>
      </c>
      <c r="V8" s="11">
        <v>1.23E-2</v>
      </c>
      <c r="W8" s="9">
        <v>0</v>
      </c>
      <c r="X8" s="9">
        <v>0</v>
      </c>
      <c r="Y8" s="12">
        <v>46203</v>
      </c>
      <c r="Z8" s="8" t="s">
        <v>60</v>
      </c>
      <c r="AA8" s="13"/>
      <c r="AB8" s="12"/>
      <c r="AC8" s="12"/>
      <c r="AD8" s="12"/>
      <c r="AE8" s="8"/>
      <c r="AF8" s="12"/>
      <c r="AG8" s="8"/>
      <c r="AH8" s="8" t="s">
        <v>76</v>
      </c>
      <c r="AI8" s="8"/>
      <c r="AJ8" s="8"/>
      <c r="AK8" s="8" t="s">
        <v>205</v>
      </c>
      <c r="AL8" s="8" t="s">
        <v>213</v>
      </c>
      <c r="AM8" s="8" t="s">
        <v>65</v>
      </c>
    </row>
    <row r="9" spans="1:39" ht="12.95" customHeight="1">
      <c r="A9" s="8" t="s">
        <v>198</v>
      </c>
      <c r="B9" s="8" t="s">
        <v>199</v>
      </c>
      <c r="C9" s="8" t="s">
        <v>214</v>
      </c>
      <c r="D9" s="8" t="s">
        <v>215</v>
      </c>
      <c r="E9" s="8" t="s">
        <v>216</v>
      </c>
      <c r="F9" s="8" t="s">
        <v>203</v>
      </c>
      <c r="G9" s="8" t="s">
        <v>204</v>
      </c>
      <c r="H9" s="9">
        <v>31356</v>
      </c>
      <c r="I9" s="9">
        <v>1</v>
      </c>
      <c r="J9" s="10">
        <v>982.05</v>
      </c>
      <c r="K9" s="10">
        <v>1004.75</v>
      </c>
      <c r="L9" s="11">
        <v>2.2592684747449614E-2</v>
      </c>
      <c r="M9" s="8" t="s">
        <v>59</v>
      </c>
      <c r="N9" s="10">
        <v>785.44524014542674</v>
      </c>
      <c r="O9" s="9">
        <v>24628420.949999999</v>
      </c>
      <c r="P9" s="9">
        <v>24628420.949999999</v>
      </c>
      <c r="Q9" s="9">
        <v>31504941</v>
      </c>
      <c r="R9" s="9">
        <v>31356</v>
      </c>
      <c r="S9" s="9">
        <v>6876520.0499999998</v>
      </c>
      <c r="T9" s="9">
        <v>711781.2</v>
      </c>
      <c r="U9" s="11">
        <v>3.4299999999999997E-2</v>
      </c>
      <c r="V9" s="11">
        <v>3.4299999999999997E-2</v>
      </c>
      <c r="W9" s="9">
        <v>0</v>
      </c>
      <c r="X9" s="9">
        <v>0</v>
      </c>
      <c r="Y9" s="12">
        <v>46203</v>
      </c>
      <c r="Z9" s="8" t="s">
        <v>60</v>
      </c>
      <c r="AA9" s="13"/>
      <c r="AB9" s="12"/>
      <c r="AC9" s="12"/>
      <c r="AD9" s="12"/>
      <c r="AE9" s="8"/>
      <c r="AF9" s="12"/>
      <c r="AG9" s="8"/>
      <c r="AH9" s="8" t="s">
        <v>76</v>
      </c>
      <c r="AI9" s="8"/>
      <c r="AJ9" s="8"/>
      <c r="AK9" s="8" t="s">
        <v>77</v>
      </c>
      <c r="AL9" s="8" t="s">
        <v>217</v>
      </c>
      <c r="AM9" s="8" t="s">
        <v>65</v>
      </c>
    </row>
    <row r="10" spans="1:39" ht="12.95" customHeight="1">
      <c r="A10" s="8" t="s">
        <v>198</v>
      </c>
      <c r="B10" s="8" t="s">
        <v>199</v>
      </c>
      <c r="C10" s="8" t="s">
        <v>218</v>
      </c>
      <c r="D10" s="8" t="s">
        <v>219</v>
      </c>
      <c r="E10" s="8" t="s">
        <v>220</v>
      </c>
      <c r="F10" s="8" t="s">
        <v>203</v>
      </c>
      <c r="G10" s="8" t="s">
        <v>204</v>
      </c>
      <c r="H10" s="9">
        <v>1444</v>
      </c>
      <c r="I10" s="9">
        <v>10</v>
      </c>
      <c r="J10" s="10">
        <v>9630</v>
      </c>
      <c r="K10" s="10">
        <v>9716</v>
      </c>
      <c r="L10" s="11">
        <v>8.8513791683820509E-3</v>
      </c>
      <c r="M10" s="8" t="s">
        <v>59</v>
      </c>
      <c r="N10" s="10">
        <v>6061.5101108033241</v>
      </c>
      <c r="O10" s="9">
        <v>8752820.5999999996</v>
      </c>
      <c r="P10" s="9">
        <v>8752820.5999999996</v>
      </c>
      <c r="Q10" s="9">
        <v>14029904</v>
      </c>
      <c r="R10" s="9">
        <v>14440</v>
      </c>
      <c r="S10" s="9">
        <v>5277083.4000000004</v>
      </c>
      <c r="T10" s="9">
        <v>124184</v>
      </c>
      <c r="U10" s="11">
        <v>1.5299999999999999E-2</v>
      </c>
      <c r="V10" s="11">
        <v>1.5299999999999999E-2</v>
      </c>
      <c r="W10" s="9">
        <v>0</v>
      </c>
      <c r="X10" s="9">
        <v>0</v>
      </c>
      <c r="Y10" s="12">
        <v>46203</v>
      </c>
      <c r="Z10" s="8" t="s">
        <v>60</v>
      </c>
      <c r="AA10" s="13"/>
      <c r="AB10" s="12"/>
      <c r="AC10" s="12"/>
      <c r="AD10" s="12"/>
      <c r="AE10" s="8"/>
      <c r="AF10" s="12"/>
      <c r="AG10" s="8"/>
      <c r="AH10" s="8" t="s">
        <v>76</v>
      </c>
      <c r="AI10" s="8"/>
      <c r="AJ10" s="8"/>
      <c r="AK10" s="8" t="s">
        <v>221</v>
      </c>
      <c r="AL10" s="8" t="s">
        <v>222</v>
      </c>
      <c r="AM10" s="8" t="s">
        <v>65</v>
      </c>
    </row>
    <row r="11" spans="1:39" ht="12.95" customHeight="1">
      <c r="A11" s="8" t="s">
        <v>198</v>
      </c>
      <c r="B11" s="8" t="s">
        <v>199</v>
      </c>
      <c r="C11" s="8" t="s">
        <v>223</v>
      </c>
      <c r="D11" s="8" t="s">
        <v>224</v>
      </c>
      <c r="E11" s="8" t="s">
        <v>225</v>
      </c>
      <c r="F11" s="8" t="s">
        <v>203</v>
      </c>
      <c r="G11" s="8" t="s">
        <v>204</v>
      </c>
      <c r="H11" s="9">
        <v>9191</v>
      </c>
      <c r="I11" s="9">
        <v>1</v>
      </c>
      <c r="J11" s="10">
        <v>1759.3</v>
      </c>
      <c r="K11" s="10">
        <v>1780.2</v>
      </c>
      <c r="L11" s="11">
        <v>1.1740253904055723E-2</v>
      </c>
      <c r="M11" s="8" t="s">
        <v>59</v>
      </c>
      <c r="N11" s="10">
        <v>1698.7827461647264</v>
      </c>
      <c r="O11" s="9">
        <v>15613512.220000001</v>
      </c>
      <c r="P11" s="9">
        <v>15613512.220000001</v>
      </c>
      <c r="Q11" s="9">
        <v>16361818.199999999</v>
      </c>
      <c r="R11" s="9">
        <v>9191</v>
      </c>
      <c r="S11" s="9">
        <v>748305.98</v>
      </c>
      <c r="T11" s="9">
        <v>192091.9</v>
      </c>
      <c r="U11" s="11">
        <v>1.78E-2</v>
      </c>
      <c r="V11" s="11">
        <v>1.78E-2</v>
      </c>
      <c r="W11" s="9">
        <v>0</v>
      </c>
      <c r="X11" s="9">
        <v>0</v>
      </c>
      <c r="Y11" s="12">
        <v>46203</v>
      </c>
      <c r="Z11" s="8" t="s">
        <v>60</v>
      </c>
      <c r="AA11" s="13"/>
      <c r="AB11" s="12"/>
      <c r="AC11" s="12"/>
      <c r="AD11" s="12"/>
      <c r="AE11" s="8"/>
      <c r="AF11" s="12"/>
      <c r="AG11" s="8"/>
      <c r="AH11" s="8" t="s">
        <v>76</v>
      </c>
      <c r="AI11" s="8"/>
      <c r="AJ11" s="8"/>
      <c r="AK11" s="8" t="s">
        <v>77</v>
      </c>
      <c r="AL11" s="8" t="s">
        <v>226</v>
      </c>
      <c r="AM11" s="8" t="s">
        <v>65</v>
      </c>
    </row>
    <row r="12" spans="1:39" ht="12.95" customHeight="1">
      <c r="A12" s="8" t="s">
        <v>198</v>
      </c>
      <c r="B12" s="8" t="s">
        <v>199</v>
      </c>
      <c r="C12" s="8" t="s">
        <v>227</v>
      </c>
      <c r="D12" s="8" t="s">
        <v>228</v>
      </c>
      <c r="E12" s="8" t="s">
        <v>229</v>
      </c>
      <c r="F12" s="8" t="s">
        <v>203</v>
      </c>
      <c r="G12" s="8" t="s">
        <v>204</v>
      </c>
      <c r="H12" s="9">
        <v>25258</v>
      </c>
      <c r="I12" s="9">
        <v>2</v>
      </c>
      <c r="J12" s="10">
        <v>788.65</v>
      </c>
      <c r="K12" s="10">
        <v>796.85</v>
      </c>
      <c r="L12" s="11">
        <v>1.0290518918240572E-2</v>
      </c>
      <c r="M12" s="8" t="s">
        <v>59</v>
      </c>
      <c r="N12" s="10">
        <v>660.19808654683663</v>
      </c>
      <c r="O12" s="9">
        <v>16675283.27</v>
      </c>
      <c r="P12" s="9">
        <v>16675283.27</v>
      </c>
      <c r="Q12" s="9">
        <v>20126837.300000001</v>
      </c>
      <c r="R12" s="9">
        <v>50516</v>
      </c>
      <c r="S12" s="9">
        <v>3451554.03</v>
      </c>
      <c r="T12" s="9">
        <v>207115.6</v>
      </c>
      <c r="U12" s="11">
        <v>2.1899999999999999E-2</v>
      </c>
      <c r="V12" s="11">
        <v>2.1899999999999999E-2</v>
      </c>
      <c r="W12" s="9">
        <v>0</v>
      </c>
      <c r="X12" s="9">
        <v>0</v>
      </c>
      <c r="Y12" s="12">
        <v>46203</v>
      </c>
      <c r="Z12" s="8" t="s">
        <v>60</v>
      </c>
      <c r="AA12" s="13"/>
      <c r="AB12" s="12"/>
      <c r="AC12" s="12"/>
      <c r="AD12" s="12"/>
      <c r="AE12" s="8"/>
      <c r="AF12" s="12"/>
      <c r="AG12" s="8"/>
      <c r="AH12" s="8" t="s">
        <v>76</v>
      </c>
      <c r="AI12" s="8"/>
      <c r="AJ12" s="8"/>
      <c r="AK12" s="8" t="s">
        <v>230</v>
      </c>
      <c r="AL12" s="8" t="s">
        <v>229</v>
      </c>
      <c r="AM12" s="8" t="s">
        <v>65</v>
      </c>
    </row>
    <row r="13" spans="1:39" ht="12.95" customHeight="1">
      <c r="A13" s="8" t="s">
        <v>198</v>
      </c>
      <c r="B13" s="8" t="s">
        <v>199</v>
      </c>
      <c r="C13" s="8" t="s">
        <v>231</v>
      </c>
      <c r="D13" s="8" t="s">
        <v>232</v>
      </c>
      <c r="E13" s="8" t="s">
        <v>233</v>
      </c>
      <c r="F13" s="8" t="s">
        <v>203</v>
      </c>
      <c r="G13" s="8" t="s">
        <v>204</v>
      </c>
      <c r="H13" s="9">
        <v>93125</v>
      </c>
      <c r="I13" s="9">
        <v>5</v>
      </c>
      <c r="J13" s="10">
        <v>185.1</v>
      </c>
      <c r="K13" s="10">
        <v>184.43</v>
      </c>
      <c r="L13" s="11">
        <v>-3.6328146180122541E-3</v>
      </c>
      <c r="M13" s="8" t="s">
        <v>59</v>
      </c>
      <c r="N13" s="10">
        <v>155.89886679194632</v>
      </c>
      <c r="O13" s="9">
        <v>14518081.970000001</v>
      </c>
      <c r="P13" s="9">
        <v>14518081.970000001</v>
      </c>
      <c r="Q13" s="9">
        <v>17175043.75</v>
      </c>
      <c r="R13" s="9">
        <v>465625</v>
      </c>
      <c r="S13" s="9">
        <v>2656961.7799999998</v>
      </c>
      <c r="T13" s="9">
        <v>-62393.75</v>
      </c>
      <c r="U13" s="11">
        <v>1.8700000000000001E-2</v>
      </c>
      <c r="V13" s="11">
        <v>1.8700000000000001E-2</v>
      </c>
      <c r="W13" s="9">
        <v>0</v>
      </c>
      <c r="X13" s="9">
        <v>0</v>
      </c>
      <c r="Y13" s="12">
        <v>46203</v>
      </c>
      <c r="Z13" s="8" t="s">
        <v>60</v>
      </c>
      <c r="AA13" s="13"/>
      <c r="AB13" s="12"/>
      <c r="AC13" s="12"/>
      <c r="AD13" s="12"/>
      <c r="AE13" s="8"/>
      <c r="AF13" s="12"/>
      <c r="AG13" s="8"/>
      <c r="AH13" s="8" t="s">
        <v>76</v>
      </c>
      <c r="AI13" s="8"/>
      <c r="AJ13" s="8"/>
      <c r="AK13" s="8" t="s">
        <v>234</v>
      </c>
      <c r="AL13" s="8" t="s">
        <v>235</v>
      </c>
      <c r="AM13" s="8" t="s">
        <v>65</v>
      </c>
    </row>
    <row r="14" spans="1:39" ht="12.95" customHeight="1">
      <c r="A14" s="8" t="s">
        <v>198</v>
      </c>
      <c r="B14" s="8" t="s">
        <v>199</v>
      </c>
      <c r="C14" s="8" t="s">
        <v>236</v>
      </c>
      <c r="D14" s="8" t="s">
        <v>237</v>
      </c>
      <c r="E14" s="8" t="s">
        <v>238</v>
      </c>
      <c r="F14" s="8" t="s">
        <v>203</v>
      </c>
      <c r="G14" s="8" t="s">
        <v>204</v>
      </c>
      <c r="H14" s="9">
        <v>14182</v>
      </c>
      <c r="I14" s="9">
        <v>10</v>
      </c>
      <c r="J14" s="10">
        <v>1297.9000000000001</v>
      </c>
      <c r="K14" s="10">
        <v>1305.5</v>
      </c>
      <c r="L14" s="11">
        <v>5.8215243201838376E-3</v>
      </c>
      <c r="M14" s="8" t="s">
        <v>59</v>
      </c>
      <c r="N14" s="10">
        <v>876.5705633902129</v>
      </c>
      <c r="O14" s="9">
        <v>12431523.73</v>
      </c>
      <c r="P14" s="9">
        <v>12431523.73</v>
      </c>
      <c r="Q14" s="9">
        <v>18514601</v>
      </c>
      <c r="R14" s="9">
        <v>141820</v>
      </c>
      <c r="S14" s="9">
        <v>6083077.2699999996</v>
      </c>
      <c r="T14" s="9">
        <v>107783.2</v>
      </c>
      <c r="U14" s="11">
        <v>2.01E-2</v>
      </c>
      <c r="V14" s="11">
        <v>2.0199999999999999E-2</v>
      </c>
      <c r="W14" s="9">
        <v>0</v>
      </c>
      <c r="X14" s="9">
        <v>0</v>
      </c>
      <c r="Y14" s="12">
        <v>46203</v>
      </c>
      <c r="Z14" s="8" t="s">
        <v>60</v>
      </c>
      <c r="AA14" s="13"/>
      <c r="AB14" s="12"/>
      <c r="AC14" s="12"/>
      <c r="AD14" s="12"/>
      <c r="AE14" s="8"/>
      <c r="AF14" s="12"/>
      <c r="AG14" s="8"/>
      <c r="AH14" s="8" t="s">
        <v>76</v>
      </c>
      <c r="AI14" s="8"/>
      <c r="AJ14" s="8"/>
      <c r="AK14" s="8" t="s">
        <v>230</v>
      </c>
      <c r="AL14" s="8" t="s">
        <v>238</v>
      </c>
      <c r="AM14" s="8" t="s">
        <v>65</v>
      </c>
    </row>
    <row r="15" spans="1:39" ht="12.95" customHeight="1">
      <c r="A15" s="8" t="s">
        <v>198</v>
      </c>
      <c r="B15" s="8" t="s">
        <v>199</v>
      </c>
      <c r="C15" s="8" t="s">
        <v>239</v>
      </c>
      <c r="D15" s="8" t="s">
        <v>240</v>
      </c>
      <c r="E15" s="8" t="s">
        <v>241</v>
      </c>
      <c r="F15" s="8" t="s">
        <v>203</v>
      </c>
      <c r="G15" s="8" t="s">
        <v>204</v>
      </c>
      <c r="H15" s="9">
        <v>59398</v>
      </c>
      <c r="I15" s="9">
        <v>2</v>
      </c>
      <c r="J15" s="10">
        <v>273.5</v>
      </c>
      <c r="K15" s="10">
        <v>274.75</v>
      </c>
      <c r="L15" s="11">
        <v>4.549590536851683E-3</v>
      </c>
      <c r="M15" s="8" t="s">
        <v>59</v>
      </c>
      <c r="N15" s="10">
        <v>339.13480958954847</v>
      </c>
      <c r="O15" s="9">
        <v>20143929.420000002</v>
      </c>
      <c r="P15" s="9">
        <v>20143929.420000002</v>
      </c>
      <c r="Q15" s="9">
        <v>16319600.5</v>
      </c>
      <c r="R15" s="9">
        <v>118796</v>
      </c>
      <c r="S15" s="9">
        <v>-3824328.92</v>
      </c>
      <c r="T15" s="9">
        <v>74247.5</v>
      </c>
      <c r="U15" s="11">
        <v>1.78E-2</v>
      </c>
      <c r="V15" s="11">
        <v>1.78E-2</v>
      </c>
      <c r="W15" s="9">
        <v>0</v>
      </c>
      <c r="X15" s="9">
        <v>0</v>
      </c>
      <c r="Y15" s="12">
        <v>46203</v>
      </c>
      <c r="Z15" s="8" t="s">
        <v>60</v>
      </c>
      <c r="AA15" s="13"/>
      <c r="AB15" s="12"/>
      <c r="AC15" s="12"/>
      <c r="AD15" s="12"/>
      <c r="AE15" s="8"/>
      <c r="AF15" s="12"/>
      <c r="AG15" s="8"/>
      <c r="AH15" s="8" t="s">
        <v>76</v>
      </c>
      <c r="AI15" s="8"/>
      <c r="AJ15" s="8"/>
      <c r="AK15" s="8" t="s">
        <v>209</v>
      </c>
      <c r="AL15" s="8" t="s">
        <v>241</v>
      </c>
      <c r="AM15" s="8" t="s">
        <v>65</v>
      </c>
    </row>
    <row r="16" spans="1:39" ht="12.95" customHeight="1">
      <c r="A16" s="8" t="s">
        <v>198</v>
      </c>
      <c r="B16" s="8" t="s">
        <v>199</v>
      </c>
      <c r="C16" s="8" t="s">
        <v>242</v>
      </c>
      <c r="D16" s="8" t="s">
        <v>243</v>
      </c>
      <c r="E16" s="8" t="s">
        <v>244</v>
      </c>
      <c r="F16" s="8" t="s">
        <v>203</v>
      </c>
      <c r="G16" s="8" t="s">
        <v>204</v>
      </c>
      <c r="H16" s="9">
        <v>4373</v>
      </c>
      <c r="I16" s="9">
        <v>1</v>
      </c>
      <c r="J16" s="10">
        <v>1999.2</v>
      </c>
      <c r="K16" s="10">
        <v>1997.9</v>
      </c>
      <c r="L16" s="11">
        <v>-6.5068321737824712E-4</v>
      </c>
      <c r="M16" s="8" t="s">
        <v>59</v>
      </c>
      <c r="N16" s="10">
        <v>1594.8071735650583</v>
      </c>
      <c r="O16" s="9">
        <v>6974091.7699999996</v>
      </c>
      <c r="P16" s="9">
        <v>6974091.7699999996</v>
      </c>
      <c r="Q16" s="9">
        <v>8736816.6999999993</v>
      </c>
      <c r="R16" s="9">
        <v>4373</v>
      </c>
      <c r="S16" s="9">
        <v>1762724.93</v>
      </c>
      <c r="T16" s="9">
        <v>-5684.9</v>
      </c>
      <c r="U16" s="11">
        <v>9.4999999999999998E-3</v>
      </c>
      <c r="V16" s="11">
        <v>9.4999999999999998E-3</v>
      </c>
      <c r="W16" s="9">
        <v>0</v>
      </c>
      <c r="X16" s="9">
        <v>0</v>
      </c>
      <c r="Y16" s="12">
        <v>46203</v>
      </c>
      <c r="Z16" s="8" t="s">
        <v>60</v>
      </c>
      <c r="AA16" s="13"/>
      <c r="AB16" s="12"/>
      <c r="AC16" s="12"/>
      <c r="AD16" s="12"/>
      <c r="AE16" s="8"/>
      <c r="AF16" s="12"/>
      <c r="AG16" s="8"/>
      <c r="AH16" s="8" t="s">
        <v>76</v>
      </c>
      <c r="AI16" s="8"/>
      <c r="AJ16" s="8"/>
      <c r="AK16" s="8" t="s">
        <v>245</v>
      </c>
      <c r="AL16" s="8" t="s">
        <v>246</v>
      </c>
      <c r="AM16" s="8" t="s">
        <v>65</v>
      </c>
    </row>
    <row r="17" spans="1:39" ht="12.95" customHeight="1">
      <c r="A17" s="8" t="s">
        <v>198</v>
      </c>
      <c r="B17" s="8" t="s">
        <v>199</v>
      </c>
      <c r="C17" s="8" t="s">
        <v>247</v>
      </c>
      <c r="D17" s="8" t="s">
        <v>248</v>
      </c>
      <c r="E17" s="8" t="s">
        <v>249</v>
      </c>
      <c r="F17" s="8" t="s">
        <v>203</v>
      </c>
      <c r="G17" s="8" t="s">
        <v>204</v>
      </c>
      <c r="H17" s="9">
        <v>722</v>
      </c>
      <c r="I17" s="9">
        <v>2</v>
      </c>
      <c r="J17" s="10">
        <v>11805</v>
      </c>
      <c r="K17" s="10">
        <v>11920</v>
      </c>
      <c r="L17" s="11">
        <v>9.6476510067114093E-3</v>
      </c>
      <c r="M17" s="8" t="s">
        <v>59</v>
      </c>
      <c r="N17" s="10">
        <v>14530.504141274238</v>
      </c>
      <c r="O17" s="9">
        <v>10491023.99</v>
      </c>
      <c r="P17" s="9">
        <v>10491023.99</v>
      </c>
      <c r="Q17" s="9">
        <v>8606240</v>
      </c>
      <c r="R17" s="9">
        <v>1444</v>
      </c>
      <c r="S17" s="9">
        <v>-1884783.99</v>
      </c>
      <c r="T17" s="9">
        <v>83030</v>
      </c>
      <c r="U17" s="11">
        <v>9.4000000000000004E-3</v>
      </c>
      <c r="V17" s="11">
        <v>9.4000000000000004E-3</v>
      </c>
      <c r="W17" s="9">
        <v>0</v>
      </c>
      <c r="X17" s="9">
        <v>0</v>
      </c>
      <c r="Y17" s="12">
        <v>46203</v>
      </c>
      <c r="Z17" s="8" t="s">
        <v>60</v>
      </c>
      <c r="AA17" s="13"/>
      <c r="AB17" s="12"/>
      <c r="AC17" s="12"/>
      <c r="AD17" s="12"/>
      <c r="AE17" s="8"/>
      <c r="AF17" s="12"/>
      <c r="AG17" s="8"/>
      <c r="AH17" s="8" t="s">
        <v>76</v>
      </c>
      <c r="AI17" s="8"/>
      <c r="AJ17" s="8"/>
      <c r="AK17" s="8" t="s">
        <v>209</v>
      </c>
      <c r="AL17" s="8" t="s">
        <v>249</v>
      </c>
      <c r="AM17" s="8" t="s">
        <v>65</v>
      </c>
    </row>
    <row r="18" spans="1:39" ht="12.95" customHeight="1">
      <c r="A18" s="8" t="s">
        <v>198</v>
      </c>
      <c r="B18" s="8" t="s">
        <v>199</v>
      </c>
      <c r="C18" s="8" t="s">
        <v>250</v>
      </c>
      <c r="D18" s="8" t="s">
        <v>251</v>
      </c>
      <c r="E18" s="8" t="s">
        <v>252</v>
      </c>
      <c r="F18" s="8" t="s">
        <v>203</v>
      </c>
      <c r="G18" s="8" t="s">
        <v>204</v>
      </c>
      <c r="H18" s="9">
        <v>8789</v>
      </c>
      <c r="I18" s="9">
        <v>10</v>
      </c>
      <c r="J18" s="10">
        <v>1647</v>
      </c>
      <c r="K18" s="10">
        <v>1646.2</v>
      </c>
      <c r="L18" s="11">
        <v>-4.8596768314907059E-4</v>
      </c>
      <c r="M18" s="8" t="s">
        <v>59</v>
      </c>
      <c r="N18" s="10">
        <v>1290.0461599726932</v>
      </c>
      <c r="O18" s="9">
        <v>11338215.699999999</v>
      </c>
      <c r="P18" s="9">
        <v>11338215.699999999</v>
      </c>
      <c r="Q18" s="9">
        <v>14468451.800000001</v>
      </c>
      <c r="R18" s="9">
        <v>87890</v>
      </c>
      <c r="S18" s="9">
        <v>3130236.1</v>
      </c>
      <c r="T18" s="9">
        <v>-7031.2</v>
      </c>
      <c r="U18" s="11">
        <v>1.5699999999999999E-2</v>
      </c>
      <c r="V18" s="11">
        <v>1.5699999999999999E-2</v>
      </c>
      <c r="W18" s="9">
        <v>0</v>
      </c>
      <c r="X18" s="9">
        <v>0</v>
      </c>
      <c r="Y18" s="12">
        <v>46203</v>
      </c>
      <c r="Z18" s="8" t="s">
        <v>60</v>
      </c>
      <c r="AA18" s="13"/>
      <c r="AB18" s="12"/>
      <c r="AC18" s="12"/>
      <c r="AD18" s="12"/>
      <c r="AE18" s="8"/>
      <c r="AF18" s="12"/>
      <c r="AG18" s="8"/>
      <c r="AH18" s="8" t="s">
        <v>76</v>
      </c>
      <c r="AI18" s="8"/>
      <c r="AJ18" s="8"/>
      <c r="AK18" s="8" t="s">
        <v>253</v>
      </c>
      <c r="AL18" s="8" t="s">
        <v>254</v>
      </c>
      <c r="AM18" s="8" t="s">
        <v>65</v>
      </c>
    </row>
    <row r="19" spans="1:39" ht="12.95" customHeight="1">
      <c r="A19" s="8" t="s">
        <v>198</v>
      </c>
      <c r="B19" s="8" t="s">
        <v>199</v>
      </c>
      <c r="C19" s="8" t="s">
        <v>255</v>
      </c>
      <c r="D19" s="8" t="s">
        <v>256</v>
      </c>
      <c r="E19" s="8" t="s">
        <v>257</v>
      </c>
      <c r="F19" s="8" t="s">
        <v>203</v>
      </c>
      <c r="G19" s="8" t="s">
        <v>204</v>
      </c>
      <c r="H19" s="9">
        <v>2371</v>
      </c>
      <c r="I19" s="9">
        <v>1</v>
      </c>
      <c r="J19" s="10">
        <v>7426</v>
      </c>
      <c r="K19" s="10">
        <v>7073.5</v>
      </c>
      <c r="L19" s="11">
        <v>-4.9833887043189369E-2</v>
      </c>
      <c r="M19" s="8" t="s">
        <v>59</v>
      </c>
      <c r="N19" s="10">
        <v>4333.9659974694223</v>
      </c>
      <c r="O19" s="9">
        <v>10275833.380000001</v>
      </c>
      <c r="P19" s="9">
        <v>10275833.380000001</v>
      </c>
      <c r="Q19" s="9">
        <v>16771268.5</v>
      </c>
      <c r="R19" s="9">
        <v>2371</v>
      </c>
      <c r="S19" s="9">
        <v>6495435.1200000001</v>
      </c>
      <c r="T19" s="9">
        <v>-835777.5</v>
      </c>
      <c r="U19" s="11">
        <v>1.8200000000000001E-2</v>
      </c>
      <c r="V19" s="11">
        <v>1.83E-2</v>
      </c>
      <c r="W19" s="9">
        <v>0</v>
      </c>
      <c r="X19" s="9">
        <v>0</v>
      </c>
      <c r="Y19" s="12">
        <v>46203</v>
      </c>
      <c r="Z19" s="8" t="s">
        <v>60</v>
      </c>
      <c r="AA19" s="13"/>
      <c r="AB19" s="12"/>
      <c r="AC19" s="12"/>
      <c r="AD19" s="12"/>
      <c r="AE19" s="8"/>
      <c r="AF19" s="12"/>
      <c r="AG19" s="8"/>
      <c r="AH19" s="8" t="s">
        <v>76</v>
      </c>
      <c r="AI19" s="8"/>
      <c r="AJ19" s="8"/>
      <c r="AK19" s="8" t="s">
        <v>221</v>
      </c>
      <c r="AL19" s="8" t="s">
        <v>257</v>
      </c>
      <c r="AM19" s="8" t="s">
        <v>65</v>
      </c>
    </row>
    <row r="20" spans="1:39" ht="12.95" customHeight="1">
      <c r="A20" s="8" t="s">
        <v>198</v>
      </c>
      <c r="B20" s="8" t="s">
        <v>199</v>
      </c>
      <c r="C20" s="8" t="s">
        <v>942</v>
      </c>
      <c r="D20" s="8" t="s">
        <v>943</v>
      </c>
      <c r="E20" s="8" t="s">
        <v>944</v>
      </c>
      <c r="F20" s="8" t="s">
        <v>203</v>
      </c>
      <c r="G20" s="8" t="s">
        <v>204</v>
      </c>
      <c r="H20" s="9">
        <v>16754</v>
      </c>
      <c r="I20" s="9">
        <v>1</v>
      </c>
      <c r="J20" s="10">
        <v>608.29999999999995</v>
      </c>
      <c r="K20" s="10">
        <v>598.1</v>
      </c>
      <c r="L20" s="11">
        <v>-1.7054004347099146E-2</v>
      </c>
      <c r="M20" s="8" t="s">
        <v>59</v>
      </c>
      <c r="N20" s="10">
        <v>611.23888742986753</v>
      </c>
      <c r="O20" s="9">
        <v>10240696.32</v>
      </c>
      <c r="P20" s="9">
        <v>10240696.32</v>
      </c>
      <c r="Q20" s="9">
        <v>10020567.4</v>
      </c>
      <c r="R20" s="9">
        <v>16754</v>
      </c>
      <c r="S20" s="9">
        <v>-220128.92</v>
      </c>
      <c r="T20" s="9">
        <v>-170890.8</v>
      </c>
      <c r="U20" s="11">
        <v>1.09E-2</v>
      </c>
      <c r="V20" s="11">
        <v>1.09E-2</v>
      </c>
      <c r="W20" s="9">
        <v>0</v>
      </c>
      <c r="X20" s="9">
        <v>0</v>
      </c>
      <c r="Y20" s="12">
        <v>46203</v>
      </c>
      <c r="Z20" s="8" t="s">
        <v>60</v>
      </c>
      <c r="AA20" s="13"/>
      <c r="AB20" s="12"/>
      <c r="AC20" s="12"/>
      <c r="AD20" s="12"/>
      <c r="AE20" s="8"/>
      <c r="AF20" s="12"/>
      <c r="AG20" s="8"/>
      <c r="AH20" s="8" t="s">
        <v>76</v>
      </c>
      <c r="AI20" s="8"/>
      <c r="AJ20" s="8"/>
      <c r="AK20" s="8" t="s">
        <v>261</v>
      </c>
      <c r="AL20" s="8" t="s">
        <v>945</v>
      </c>
      <c r="AM20" s="8" t="s">
        <v>65</v>
      </c>
    </row>
    <row r="21" spans="1:39" ht="12.95" customHeight="1">
      <c r="A21" s="8" t="s">
        <v>198</v>
      </c>
      <c r="B21" s="8" t="s">
        <v>199</v>
      </c>
      <c r="C21" s="8" t="s">
        <v>262</v>
      </c>
      <c r="D21" s="8" t="s">
        <v>263</v>
      </c>
      <c r="E21" s="8" t="s">
        <v>264</v>
      </c>
      <c r="F21" s="8" t="s">
        <v>203</v>
      </c>
      <c r="G21" s="8" t="s">
        <v>204</v>
      </c>
      <c r="H21" s="9">
        <v>88617</v>
      </c>
      <c r="I21" s="9">
        <v>2</v>
      </c>
      <c r="J21" s="10">
        <v>324.05</v>
      </c>
      <c r="K21" s="10">
        <v>330.05</v>
      </c>
      <c r="L21" s="11">
        <v>1.8179063778215421E-2</v>
      </c>
      <c r="M21" s="8" t="s">
        <v>59</v>
      </c>
      <c r="N21" s="10">
        <v>195.99953327239695</v>
      </c>
      <c r="O21" s="9">
        <v>17368890.640000001</v>
      </c>
      <c r="P21" s="9">
        <v>17368890.640000001</v>
      </c>
      <c r="Q21" s="9">
        <v>29248040.850000001</v>
      </c>
      <c r="R21" s="9">
        <v>177234</v>
      </c>
      <c r="S21" s="9">
        <v>11879150.210000001</v>
      </c>
      <c r="T21" s="9">
        <v>531702</v>
      </c>
      <c r="U21" s="11">
        <v>3.1800000000000002E-2</v>
      </c>
      <c r="V21" s="11">
        <v>3.1800000000000002E-2</v>
      </c>
      <c r="W21" s="9">
        <v>0</v>
      </c>
      <c r="X21" s="9">
        <v>0</v>
      </c>
      <c r="Y21" s="12">
        <v>46203</v>
      </c>
      <c r="Z21" s="8" t="s">
        <v>60</v>
      </c>
      <c r="AA21" s="13"/>
      <c r="AB21" s="12"/>
      <c r="AC21" s="12"/>
      <c r="AD21" s="12"/>
      <c r="AE21" s="8"/>
      <c r="AF21" s="12"/>
      <c r="AG21" s="8"/>
      <c r="AH21" s="8" t="s">
        <v>76</v>
      </c>
      <c r="AI21" s="8"/>
      <c r="AJ21" s="8"/>
      <c r="AK21" s="8" t="s">
        <v>167</v>
      </c>
      <c r="AL21" s="8" t="s">
        <v>264</v>
      </c>
      <c r="AM21" s="8" t="s">
        <v>65</v>
      </c>
    </row>
    <row r="22" spans="1:39" ht="12.95" customHeight="1">
      <c r="A22" s="8" t="s">
        <v>198</v>
      </c>
      <c r="B22" s="8" t="s">
        <v>199</v>
      </c>
      <c r="C22" s="8" t="s">
        <v>852</v>
      </c>
      <c r="D22" s="8" t="s">
        <v>853</v>
      </c>
      <c r="E22" s="8" t="s">
        <v>854</v>
      </c>
      <c r="F22" s="8" t="s">
        <v>203</v>
      </c>
      <c r="G22" s="8" t="s">
        <v>204</v>
      </c>
      <c r="H22" s="9">
        <v>19634</v>
      </c>
      <c r="I22" s="9">
        <v>10</v>
      </c>
      <c r="J22" s="10">
        <v>443.6</v>
      </c>
      <c r="K22" s="10">
        <v>458.5</v>
      </c>
      <c r="L22" s="11">
        <v>3.2497273718647766E-2</v>
      </c>
      <c r="M22" s="8" t="s">
        <v>59</v>
      </c>
      <c r="N22" s="10">
        <v>462.80285525109502</v>
      </c>
      <c r="O22" s="9">
        <v>9086671.2599999998</v>
      </c>
      <c r="P22" s="9">
        <v>9086671.2599999998</v>
      </c>
      <c r="Q22" s="9">
        <v>9002189</v>
      </c>
      <c r="R22" s="9">
        <v>196340</v>
      </c>
      <c r="S22" s="9">
        <v>-84482.26</v>
      </c>
      <c r="T22" s="9">
        <v>292546.59999999998</v>
      </c>
      <c r="U22" s="11">
        <v>9.7999999999999997E-3</v>
      </c>
      <c r="V22" s="11">
        <v>9.7999999999999997E-3</v>
      </c>
      <c r="W22" s="9">
        <v>0</v>
      </c>
      <c r="X22" s="9">
        <v>0</v>
      </c>
      <c r="Y22" s="12">
        <v>46203</v>
      </c>
      <c r="Z22" s="8" t="s">
        <v>60</v>
      </c>
      <c r="AA22" s="13"/>
      <c r="AB22" s="12"/>
      <c r="AC22" s="12"/>
      <c r="AD22" s="12"/>
      <c r="AE22" s="8"/>
      <c r="AF22" s="12"/>
      <c r="AG22" s="8"/>
      <c r="AH22" s="8" t="s">
        <v>76</v>
      </c>
      <c r="AI22" s="8"/>
      <c r="AJ22" s="8"/>
      <c r="AK22" s="8" t="s">
        <v>209</v>
      </c>
      <c r="AL22" s="8" t="s">
        <v>854</v>
      </c>
      <c r="AM22" s="8" t="s">
        <v>65</v>
      </c>
    </row>
    <row r="23" spans="1:39" ht="12.95" customHeight="1">
      <c r="A23" s="8" t="s">
        <v>198</v>
      </c>
      <c r="B23" s="8" t="s">
        <v>199</v>
      </c>
      <c r="C23" s="8" t="s">
        <v>265</v>
      </c>
      <c r="D23" s="8" t="s">
        <v>266</v>
      </c>
      <c r="E23" s="8" t="s">
        <v>267</v>
      </c>
      <c r="F23" s="8" t="s">
        <v>203</v>
      </c>
      <c r="G23" s="8" t="s">
        <v>204</v>
      </c>
      <c r="H23" s="9">
        <v>12871</v>
      </c>
      <c r="I23" s="9">
        <v>1</v>
      </c>
      <c r="J23" s="10">
        <v>1156.0999999999999</v>
      </c>
      <c r="K23" s="10">
        <v>1159.3</v>
      </c>
      <c r="L23" s="11">
        <v>2.760286379711895E-3</v>
      </c>
      <c r="M23" s="8" t="s">
        <v>59</v>
      </c>
      <c r="N23" s="10">
        <v>1201.2318475642919</v>
      </c>
      <c r="O23" s="9">
        <v>15461055.109999999</v>
      </c>
      <c r="P23" s="9">
        <v>15461055.109999999</v>
      </c>
      <c r="Q23" s="9">
        <v>14921350.300000001</v>
      </c>
      <c r="R23" s="9">
        <v>12871</v>
      </c>
      <c r="S23" s="9">
        <v>-539704.81000000006</v>
      </c>
      <c r="T23" s="9">
        <v>41187.199999999997</v>
      </c>
      <c r="U23" s="11">
        <v>1.6199999999999999E-2</v>
      </c>
      <c r="V23" s="11">
        <v>1.6199999999999999E-2</v>
      </c>
      <c r="W23" s="9">
        <v>0</v>
      </c>
      <c r="X23" s="9">
        <v>0</v>
      </c>
      <c r="Y23" s="12">
        <v>46203</v>
      </c>
      <c r="Z23" s="8" t="s">
        <v>60</v>
      </c>
      <c r="AA23" s="13"/>
      <c r="AB23" s="12"/>
      <c r="AC23" s="12"/>
      <c r="AD23" s="12"/>
      <c r="AE23" s="8"/>
      <c r="AF23" s="12"/>
      <c r="AG23" s="8"/>
      <c r="AH23" s="8" t="s">
        <v>76</v>
      </c>
      <c r="AI23" s="8"/>
      <c r="AJ23" s="8"/>
      <c r="AK23" s="8" t="s">
        <v>209</v>
      </c>
      <c r="AL23" s="8" t="s">
        <v>268</v>
      </c>
      <c r="AM23" s="8" t="s">
        <v>65</v>
      </c>
    </row>
    <row r="24" spans="1:39" ht="12.95" customHeight="1">
      <c r="A24" s="8" t="s">
        <v>198</v>
      </c>
      <c r="B24" s="8" t="s">
        <v>199</v>
      </c>
      <c r="C24" s="8" t="s">
        <v>269</v>
      </c>
      <c r="D24" s="8" t="s">
        <v>270</v>
      </c>
      <c r="E24" s="8" t="s">
        <v>271</v>
      </c>
      <c r="F24" s="8" t="s">
        <v>203</v>
      </c>
      <c r="G24" s="8" t="s">
        <v>204</v>
      </c>
      <c r="H24" s="9">
        <v>12942</v>
      </c>
      <c r="I24" s="9">
        <v>2</v>
      </c>
      <c r="J24" s="10">
        <v>1102.4000000000001</v>
      </c>
      <c r="K24" s="10">
        <v>1071.8</v>
      </c>
      <c r="L24" s="11">
        <v>-2.8550102631087891E-2</v>
      </c>
      <c r="M24" s="8" t="s">
        <v>59</v>
      </c>
      <c r="N24" s="10">
        <v>1181.1024462988719</v>
      </c>
      <c r="O24" s="9">
        <v>15285827.859999999</v>
      </c>
      <c r="P24" s="9">
        <v>15285827.859999999</v>
      </c>
      <c r="Q24" s="9">
        <v>13871235.6</v>
      </c>
      <c r="R24" s="9">
        <v>25884</v>
      </c>
      <c r="S24" s="9">
        <v>-1414592.26</v>
      </c>
      <c r="T24" s="9">
        <v>-396025.2</v>
      </c>
      <c r="U24" s="11">
        <v>1.5100000000000001E-2</v>
      </c>
      <c r="V24" s="11">
        <v>1.5100000000000001E-2</v>
      </c>
      <c r="W24" s="9">
        <v>0</v>
      </c>
      <c r="X24" s="9">
        <v>0</v>
      </c>
      <c r="Y24" s="12">
        <v>46203</v>
      </c>
      <c r="Z24" s="8" t="s">
        <v>60</v>
      </c>
      <c r="AA24" s="13"/>
      <c r="AB24" s="12"/>
      <c r="AC24" s="12"/>
      <c r="AD24" s="12"/>
      <c r="AE24" s="8"/>
      <c r="AF24" s="12"/>
      <c r="AG24" s="8"/>
      <c r="AH24" s="8" t="s">
        <v>76</v>
      </c>
      <c r="AI24" s="8"/>
      <c r="AJ24" s="8"/>
      <c r="AK24" s="8" t="s">
        <v>272</v>
      </c>
      <c r="AL24" s="8" t="s">
        <v>273</v>
      </c>
      <c r="AM24" s="8" t="s">
        <v>65</v>
      </c>
    </row>
    <row r="25" spans="1:39" ht="12.95" customHeight="1">
      <c r="A25" s="8" t="s">
        <v>198</v>
      </c>
      <c r="B25" s="8" t="s">
        <v>199</v>
      </c>
      <c r="C25" s="8" t="s">
        <v>274</v>
      </c>
      <c r="D25" s="8" t="s">
        <v>275</v>
      </c>
      <c r="E25" s="8" t="s">
        <v>276</v>
      </c>
      <c r="F25" s="8" t="s">
        <v>203</v>
      </c>
      <c r="G25" s="8" t="s">
        <v>204</v>
      </c>
      <c r="H25" s="9">
        <v>50365</v>
      </c>
      <c r="I25" s="9">
        <v>1</v>
      </c>
      <c r="J25" s="10">
        <v>798.9</v>
      </c>
      <c r="K25" s="10">
        <v>797.95</v>
      </c>
      <c r="L25" s="11">
        <v>-1.1905507863901247E-3</v>
      </c>
      <c r="M25" s="8" t="s">
        <v>59</v>
      </c>
      <c r="N25" s="10">
        <v>774.34313848903003</v>
      </c>
      <c r="O25" s="9">
        <v>38999792.170000002</v>
      </c>
      <c r="P25" s="9">
        <v>38999792.170000002</v>
      </c>
      <c r="Q25" s="9">
        <v>40188751.75</v>
      </c>
      <c r="R25" s="9">
        <v>50365</v>
      </c>
      <c r="S25" s="9">
        <v>1188959.58</v>
      </c>
      <c r="T25" s="9">
        <v>-47846.75</v>
      </c>
      <c r="U25" s="11">
        <v>4.3700000000000003E-2</v>
      </c>
      <c r="V25" s="11">
        <v>4.3700000000000003E-2</v>
      </c>
      <c r="W25" s="9">
        <v>0</v>
      </c>
      <c r="X25" s="9">
        <v>0</v>
      </c>
      <c r="Y25" s="12">
        <v>46203</v>
      </c>
      <c r="Z25" s="8" t="s">
        <v>60</v>
      </c>
      <c r="AA25" s="13"/>
      <c r="AB25" s="12"/>
      <c r="AC25" s="12"/>
      <c r="AD25" s="12"/>
      <c r="AE25" s="8"/>
      <c r="AF25" s="12"/>
      <c r="AG25" s="8"/>
      <c r="AH25" s="8" t="s">
        <v>76</v>
      </c>
      <c r="AI25" s="8"/>
      <c r="AJ25" s="8"/>
      <c r="AK25" s="8" t="s">
        <v>167</v>
      </c>
      <c r="AL25" s="8" t="s">
        <v>277</v>
      </c>
      <c r="AM25" s="8" t="s">
        <v>65</v>
      </c>
    </row>
    <row r="26" spans="1:39" ht="12.95" customHeight="1">
      <c r="A26" s="8" t="s">
        <v>198</v>
      </c>
      <c r="B26" s="8" t="s">
        <v>199</v>
      </c>
      <c r="C26" s="8" t="s">
        <v>278</v>
      </c>
      <c r="D26" s="8" t="s">
        <v>279</v>
      </c>
      <c r="E26" s="8" t="s">
        <v>280</v>
      </c>
      <c r="F26" s="8" t="s">
        <v>203</v>
      </c>
      <c r="G26" s="8" t="s">
        <v>204</v>
      </c>
      <c r="H26" s="9">
        <v>46730</v>
      </c>
      <c r="I26" s="9">
        <v>10</v>
      </c>
      <c r="J26" s="10">
        <v>583.25</v>
      </c>
      <c r="K26" s="10">
        <v>575.85</v>
      </c>
      <c r="L26" s="11">
        <v>-1.2850568724494226E-2</v>
      </c>
      <c r="M26" s="8" t="s">
        <v>59</v>
      </c>
      <c r="N26" s="10">
        <v>656.78950417290821</v>
      </c>
      <c r="O26" s="9">
        <v>30691773.530000001</v>
      </c>
      <c r="P26" s="9">
        <v>30691773.530000001</v>
      </c>
      <c r="Q26" s="9">
        <v>26909470.5</v>
      </c>
      <c r="R26" s="9">
        <v>467300</v>
      </c>
      <c r="S26" s="9">
        <v>-3782303.03</v>
      </c>
      <c r="T26" s="9">
        <v>-345802</v>
      </c>
      <c r="U26" s="11">
        <v>2.93E-2</v>
      </c>
      <c r="V26" s="11">
        <v>2.93E-2</v>
      </c>
      <c r="W26" s="9">
        <v>0</v>
      </c>
      <c r="X26" s="9">
        <v>0</v>
      </c>
      <c r="Y26" s="12">
        <v>46203</v>
      </c>
      <c r="Z26" s="8" t="s">
        <v>60</v>
      </c>
      <c r="AA26" s="13"/>
      <c r="AB26" s="12"/>
      <c r="AC26" s="12"/>
      <c r="AD26" s="12"/>
      <c r="AE26" s="8"/>
      <c r="AF26" s="12"/>
      <c r="AG26" s="8"/>
      <c r="AH26" s="8" t="s">
        <v>76</v>
      </c>
      <c r="AI26" s="8"/>
      <c r="AJ26" s="8"/>
      <c r="AK26" s="8" t="s">
        <v>281</v>
      </c>
      <c r="AL26" s="8" t="s">
        <v>280</v>
      </c>
      <c r="AM26" s="8" t="s">
        <v>65</v>
      </c>
    </row>
    <row r="27" spans="1:39" ht="12.95" customHeight="1">
      <c r="A27" s="8" t="s">
        <v>198</v>
      </c>
      <c r="B27" s="8" t="s">
        <v>199</v>
      </c>
      <c r="C27" s="8" t="s">
        <v>282</v>
      </c>
      <c r="D27" s="8" t="s">
        <v>283</v>
      </c>
      <c r="E27" s="8" t="s">
        <v>284</v>
      </c>
      <c r="F27" s="8" t="s">
        <v>203</v>
      </c>
      <c r="G27" s="8" t="s">
        <v>204</v>
      </c>
      <c r="H27" s="9">
        <v>2548</v>
      </c>
      <c r="I27" s="9">
        <v>2</v>
      </c>
      <c r="J27" s="10">
        <v>4813.6000000000004</v>
      </c>
      <c r="K27" s="10">
        <v>4794.3</v>
      </c>
      <c r="L27" s="11">
        <v>-4.0256137496610563E-3</v>
      </c>
      <c r="M27" s="8" t="s">
        <v>59</v>
      </c>
      <c r="N27" s="10">
        <v>3262.7093877551019</v>
      </c>
      <c r="O27" s="9">
        <v>8313383.5199999996</v>
      </c>
      <c r="P27" s="9">
        <v>8313383.5199999996</v>
      </c>
      <c r="Q27" s="9">
        <v>12215876.4</v>
      </c>
      <c r="R27" s="9">
        <v>5096</v>
      </c>
      <c r="S27" s="9">
        <v>3902492.88</v>
      </c>
      <c r="T27" s="9">
        <v>-49176.4</v>
      </c>
      <c r="U27" s="11">
        <v>1.3299999999999999E-2</v>
      </c>
      <c r="V27" s="11">
        <v>1.3299999999999999E-2</v>
      </c>
      <c r="W27" s="9">
        <v>0</v>
      </c>
      <c r="X27" s="9">
        <v>0</v>
      </c>
      <c r="Y27" s="12">
        <v>46203</v>
      </c>
      <c r="Z27" s="8" t="s">
        <v>60</v>
      </c>
      <c r="AA27" s="13"/>
      <c r="AB27" s="12"/>
      <c r="AC27" s="12"/>
      <c r="AD27" s="12"/>
      <c r="AE27" s="8"/>
      <c r="AF27" s="12"/>
      <c r="AG27" s="8"/>
      <c r="AH27" s="8" t="s">
        <v>76</v>
      </c>
      <c r="AI27" s="8"/>
      <c r="AJ27" s="8"/>
      <c r="AK27" s="8" t="s">
        <v>221</v>
      </c>
      <c r="AL27" s="8" t="s">
        <v>285</v>
      </c>
      <c r="AM27" s="8" t="s">
        <v>65</v>
      </c>
    </row>
    <row r="28" spans="1:39" ht="12.95" customHeight="1">
      <c r="A28" s="8" t="s">
        <v>198</v>
      </c>
      <c r="B28" s="8" t="s">
        <v>199</v>
      </c>
      <c r="C28" s="8" t="s">
        <v>286</v>
      </c>
      <c r="D28" s="8" t="s">
        <v>287</v>
      </c>
      <c r="E28" s="8" t="s">
        <v>288</v>
      </c>
      <c r="F28" s="8" t="s">
        <v>203</v>
      </c>
      <c r="G28" s="8" t="s">
        <v>204</v>
      </c>
      <c r="H28" s="9">
        <v>4937</v>
      </c>
      <c r="I28" s="9">
        <v>10</v>
      </c>
      <c r="J28" s="10">
        <v>1892.6</v>
      </c>
      <c r="K28" s="10">
        <v>1905.5</v>
      </c>
      <c r="L28" s="11">
        <v>6.7698766727892941E-3</v>
      </c>
      <c r="M28" s="8" t="s">
        <v>59</v>
      </c>
      <c r="N28" s="10">
        <v>2175.1268260076968</v>
      </c>
      <c r="O28" s="9">
        <v>10738601.140000001</v>
      </c>
      <c r="P28" s="9">
        <v>10738601.140000001</v>
      </c>
      <c r="Q28" s="9">
        <v>9407453.5</v>
      </c>
      <c r="R28" s="9">
        <v>49370</v>
      </c>
      <c r="S28" s="9">
        <v>-1331147.6399999999</v>
      </c>
      <c r="T28" s="9">
        <v>63687.3</v>
      </c>
      <c r="U28" s="11">
        <v>1.0200000000000001E-2</v>
      </c>
      <c r="V28" s="11">
        <v>1.0200000000000001E-2</v>
      </c>
      <c r="W28" s="9">
        <v>0</v>
      </c>
      <c r="X28" s="9">
        <v>0</v>
      </c>
      <c r="Y28" s="12">
        <v>46203</v>
      </c>
      <c r="Z28" s="8" t="s">
        <v>60</v>
      </c>
      <c r="AA28" s="13"/>
      <c r="AB28" s="12"/>
      <c r="AC28" s="12"/>
      <c r="AD28" s="12"/>
      <c r="AE28" s="8"/>
      <c r="AF28" s="12"/>
      <c r="AG28" s="8"/>
      <c r="AH28" s="8" t="s">
        <v>76</v>
      </c>
      <c r="AI28" s="8"/>
      <c r="AJ28" s="8"/>
      <c r="AK28" s="8" t="s">
        <v>221</v>
      </c>
      <c r="AL28" s="8" t="s">
        <v>288</v>
      </c>
      <c r="AM28" s="8" t="s">
        <v>65</v>
      </c>
    </row>
    <row r="29" spans="1:39" ht="12.95" customHeight="1">
      <c r="A29" s="8" t="s">
        <v>198</v>
      </c>
      <c r="B29" s="8" t="s">
        <v>199</v>
      </c>
      <c r="C29" s="8" t="s">
        <v>290</v>
      </c>
      <c r="D29" s="8" t="s">
        <v>291</v>
      </c>
      <c r="E29" s="8" t="s">
        <v>292</v>
      </c>
      <c r="F29" s="8" t="s">
        <v>203</v>
      </c>
      <c r="G29" s="8" t="s">
        <v>204</v>
      </c>
      <c r="H29" s="9">
        <v>9167</v>
      </c>
      <c r="I29" s="9">
        <v>10</v>
      </c>
      <c r="J29" s="10">
        <v>915.4</v>
      </c>
      <c r="K29" s="10">
        <v>924.2</v>
      </c>
      <c r="L29" s="11">
        <v>9.5217485392772132E-3</v>
      </c>
      <c r="M29" s="8" t="s">
        <v>59</v>
      </c>
      <c r="N29" s="10">
        <v>1196.6840253081707</v>
      </c>
      <c r="O29" s="9">
        <v>10970002.460000001</v>
      </c>
      <c r="P29" s="9">
        <v>10970002.460000001</v>
      </c>
      <c r="Q29" s="9">
        <v>8472141.4000000004</v>
      </c>
      <c r="R29" s="9">
        <v>91670</v>
      </c>
      <c r="S29" s="9">
        <v>-2497861.06</v>
      </c>
      <c r="T29" s="9">
        <v>80669.600000000006</v>
      </c>
      <c r="U29" s="11">
        <v>9.1999999999999998E-3</v>
      </c>
      <c r="V29" s="11">
        <v>9.1999999999999998E-3</v>
      </c>
      <c r="W29" s="9">
        <v>0</v>
      </c>
      <c r="X29" s="9">
        <v>0</v>
      </c>
      <c r="Y29" s="12">
        <v>46203</v>
      </c>
      <c r="Z29" s="8" t="s">
        <v>60</v>
      </c>
      <c r="AA29" s="13"/>
      <c r="AB29" s="12"/>
      <c r="AC29" s="12"/>
      <c r="AD29" s="12"/>
      <c r="AE29" s="8"/>
      <c r="AF29" s="12"/>
      <c r="AG29" s="8"/>
      <c r="AH29" s="8" t="s">
        <v>76</v>
      </c>
      <c r="AI29" s="8"/>
      <c r="AJ29" s="8"/>
      <c r="AK29" s="8" t="s">
        <v>167</v>
      </c>
      <c r="AL29" s="8" t="s">
        <v>293</v>
      </c>
      <c r="AM29" s="8" t="s">
        <v>65</v>
      </c>
    </row>
    <row r="30" spans="1:39" ht="12.95" customHeight="1">
      <c r="A30" s="8" t="s">
        <v>198</v>
      </c>
      <c r="B30" s="8" t="s">
        <v>199</v>
      </c>
      <c r="C30" s="8" t="s">
        <v>294</v>
      </c>
      <c r="D30" s="8" t="s">
        <v>295</v>
      </c>
      <c r="E30" s="8" t="s">
        <v>296</v>
      </c>
      <c r="F30" s="8" t="s">
        <v>203</v>
      </c>
      <c r="G30" s="8" t="s">
        <v>204</v>
      </c>
      <c r="H30" s="9">
        <v>12727</v>
      </c>
      <c r="I30" s="9">
        <v>10</v>
      </c>
      <c r="J30" s="10">
        <v>1768.1</v>
      </c>
      <c r="K30" s="10">
        <v>1741.7</v>
      </c>
      <c r="L30" s="11">
        <v>-1.5157604639145662E-2</v>
      </c>
      <c r="M30" s="8" t="s">
        <v>59</v>
      </c>
      <c r="N30" s="10">
        <v>1758.8715981771038</v>
      </c>
      <c r="O30" s="9">
        <v>22385158.829999998</v>
      </c>
      <c r="P30" s="9">
        <v>22385158.829999998</v>
      </c>
      <c r="Q30" s="9">
        <v>22166615.899999999</v>
      </c>
      <c r="R30" s="9">
        <v>127270</v>
      </c>
      <c r="S30" s="9">
        <v>-218542.93</v>
      </c>
      <c r="T30" s="9">
        <v>-335992.8</v>
      </c>
      <c r="U30" s="11">
        <v>2.41E-2</v>
      </c>
      <c r="V30" s="11">
        <v>2.41E-2</v>
      </c>
      <c r="W30" s="9">
        <v>0</v>
      </c>
      <c r="X30" s="9">
        <v>0</v>
      </c>
      <c r="Y30" s="12">
        <v>46203</v>
      </c>
      <c r="Z30" s="8" t="s">
        <v>60</v>
      </c>
      <c r="AA30" s="13"/>
      <c r="AB30" s="12"/>
      <c r="AC30" s="12"/>
      <c r="AD30" s="12"/>
      <c r="AE30" s="8"/>
      <c r="AF30" s="12"/>
      <c r="AG30" s="8"/>
      <c r="AH30" s="8" t="s">
        <v>76</v>
      </c>
      <c r="AI30" s="8"/>
      <c r="AJ30" s="8"/>
      <c r="AK30" s="8" t="s">
        <v>281</v>
      </c>
      <c r="AL30" s="8" t="s">
        <v>297</v>
      </c>
      <c r="AM30" s="8" t="s">
        <v>65</v>
      </c>
    </row>
    <row r="31" spans="1:39" ht="12.95" customHeight="1">
      <c r="A31" s="8" t="s">
        <v>198</v>
      </c>
      <c r="B31" s="8" t="s">
        <v>199</v>
      </c>
      <c r="C31" s="8" t="s">
        <v>298</v>
      </c>
      <c r="D31" s="8" t="s">
        <v>299</v>
      </c>
      <c r="E31" s="8" t="s">
        <v>300</v>
      </c>
      <c r="F31" s="8" t="s">
        <v>203</v>
      </c>
      <c r="G31" s="8" t="s">
        <v>204</v>
      </c>
      <c r="H31" s="9">
        <v>18394</v>
      </c>
      <c r="I31" s="9">
        <v>5</v>
      </c>
      <c r="J31" s="10">
        <v>1036.7</v>
      </c>
      <c r="K31" s="10">
        <v>1000.4</v>
      </c>
      <c r="L31" s="11">
        <v>-3.6285485805677732E-2</v>
      </c>
      <c r="M31" s="8" t="s">
        <v>59</v>
      </c>
      <c r="N31" s="10">
        <v>1285.1571512449711</v>
      </c>
      <c r="O31" s="9">
        <v>23639180.640000001</v>
      </c>
      <c r="P31" s="9">
        <v>23639180.640000001</v>
      </c>
      <c r="Q31" s="9">
        <v>18401357.600000001</v>
      </c>
      <c r="R31" s="9">
        <v>91970</v>
      </c>
      <c r="S31" s="9">
        <v>-5237823.04</v>
      </c>
      <c r="T31" s="9">
        <v>-667702.19999999995</v>
      </c>
      <c r="U31" s="11">
        <v>0.02</v>
      </c>
      <c r="V31" s="11">
        <v>0.02</v>
      </c>
      <c r="W31" s="9">
        <v>0</v>
      </c>
      <c r="X31" s="9">
        <v>0</v>
      </c>
      <c r="Y31" s="12">
        <v>46203</v>
      </c>
      <c r="Z31" s="8" t="s">
        <v>60</v>
      </c>
      <c r="AA31" s="13"/>
      <c r="AB31" s="12"/>
      <c r="AC31" s="12"/>
      <c r="AD31" s="12"/>
      <c r="AE31" s="8"/>
      <c r="AF31" s="12"/>
      <c r="AG31" s="8"/>
      <c r="AH31" s="8" t="s">
        <v>76</v>
      </c>
      <c r="AI31" s="8"/>
      <c r="AJ31" s="8"/>
      <c r="AK31" s="8" t="s">
        <v>272</v>
      </c>
      <c r="AL31" s="8" t="s">
        <v>301</v>
      </c>
      <c r="AM31" s="8" t="s">
        <v>65</v>
      </c>
    </row>
    <row r="32" spans="1:39" ht="12.95" customHeight="1">
      <c r="A32" s="8" t="s">
        <v>198</v>
      </c>
      <c r="B32" s="8" t="s">
        <v>199</v>
      </c>
      <c r="C32" s="8" t="s">
        <v>302</v>
      </c>
      <c r="D32" s="8" t="s">
        <v>303</v>
      </c>
      <c r="E32" s="8" t="s">
        <v>304</v>
      </c>
      <c r="F32" s="8" t="s">
        <v>203</v>
      </c>
      <c r="G32" s="8" t="s">
        <v>204</v>
      </c>
      <c r="H32" s="9">
        <v>49762</v>
      </c>
      <c r="I32" s="9">
        <v>1</v>
      </c>
      <c r="J32" s="10">
        <v>412</v>
      </c>
      <c r="K32" s="10">
        <v>408.2</v>
      </c>
      <c r="L32" s="11">
        <v>-9.309162175404213E-3</v>
      </c>
      <c r="M32" s="8" t="s">
        <v>59</v>
      </c>
      <c r="N32" s="10">
        <v>483.32691049395123</v>
      </c>
      <c r="O32" s="9">
        <v>24051313.719999999</v>
      </c>
      <c r="P32" s="9">
        <v>24051313.719999999</v>
      </c>
      <c r="Q32" s="9">
        <v>20312848.399999999</v>
      </c>
      <c r="R32" s="9">
        <v>49762</v>
      </c>
      <c r="S32" s="9">
        <v>-3738465.32</v>
      </c>
      <c r="T32" s="9">
        <v>-189095.6</v>
      </c>
      <c r="U32" s="11">
        <v>2.2100000000000002E-2</v>
      </c>
      <c r="V32" s="11">
        <v>2.2100000000000002E-2</v>
      </c>
      <c r="W32" s="9">
        <v>0</v>
      </c>
      <c r="X32" s="9">
        <v>0</v>
      </c>
      <c r="Y32" s="12">
        <v>46203</v>
      </c>
      <c r="Z32" s="8" t="s">
        <v>60</v>
      </c>
      <c r="AA32" s="13"/>
      <c r="AB32" s="12"/>
      <c r="AC32" s="12"/>
      <c r="AD32" s="12"/>
      <c r="AE32" s="8"/>
      <c r="AF32" s="12"/>
      <c r="AG32" s="8"/>
      <c r="AH32" s="8" t="s">
        <v>76</v>
      </c>
      <c r="AI32" s="8"/>
      <c r="AJ32" s="8"/>
      <c r="AK32" s="8" t="s">
        <v>305</v>
      </c>
      <c r="AL32" s="8" t="s">
        <v>304</v>
      </c>
      <c r="AM32" s="8" t="s">
        <v>65</v>
      </c>
    </row>
    <row r="33" spans="1:39" ht="12.95" customHeight="1">
      <c r="A33" s="8" t="s">
        <v>198</v>
      </c>
      <c r="B33" s="8" t="s">
        <v>199</v>
      </c>
      <c r="C33" s="8" t="s">
        <v>306</v>
      </c>
      <c r="D33" s="8" t="s">
        <v>307</v>
      </c>
      <c r="E33" s="8" t="s">
        <v>308</v>
      </c>
      <c r="F33" s="8" t="s">
        <v>203</v>
      </c>
      <c r="G33" s="8" t="s">
        <v>204</v>
      </c>
      <c r="H33" s="9">
        <v>39386</v>
      </c>
      <c r="I33" s="9">
        <v>10</v>
      </c>
      <c r="J33" s="10">
        <v>489.5</v>
      </c>
      <c r="K33" s="10">
        <v>487.95</v>
      </c>
      <c r="L33" s="11">
        <v>-3.1765549748949688E-3</v>
      </c>
      <c r="M33" s="8" t="s">
        <v>59</v>
      </c>
      <c r="N33" s="10">
        <v>562.77631975828979</v>
      </c>
      <c r="O33" s="9">
        <v>22165508.129999999</v>
      </c>
      <c r="P33" s="9">
        <v>22165508.129999999</v>
      </c>
      <c r="Q33" s="9">
        <v>19218398.699999999</v>
      </c>
      <c r="R33" s="9">
        <v>393860</v>
      </c>
      <c r="S33" s="9">
        <v>-2947109.43</v>
      </c>
      <c r="T33" s="9">
        <v>-61048.3</v>
      </c>
      <c r="U33" s="11">
        <v>2.0899999999999998E-2</v>
      </c>
      <c r="V33" s="11">
        <v>2.0899999999999998E-2</v>
      </c>
      <c r="W33" s="9">
        <v>0</v>
      </c>
      <c r="X33" s="9">
        <v>0</v>
      </c>
      <c r="Y33" s="12">
        <v>46203</v>
      </c>
      <c r="Z33" s="8" t="s">
        <v>60</v>
      </c>
      <c r="AA33" s="13"/>
      <c r="AB33" s="12"/>
      <c r="AC33" s="12"/>
      <c r="AD33" s="12"/>
      <c r="AE33" s="8"/>
      <c r="AF33" s="12"/>
      <c r="AG33" s="8"/>
      <c r="AH33" s="8" t="s">
        <v>76</v>
      </c>
      <c r="AI33" s="8"/>
      <c r="AJ33" s="8"/>
      <c r="AK33" s="8" t="s">
        <v>281</v>
      </c>
      <c r="AL33" s="8" t="s">
        <v>308</v>
      </c>
      <c r="AM33" s="8" t="s">
        <v>65</v>
      </c>
    </row>
    <row r="34" spans="1:39" ht="12.95" customHeight="1">
      <c r="A34" s="8" t="s">
        <v>198</v>
      </c>
      <c r="B34" s="8" t="s">
        <v>199</v>
      </c>
      <c r="C34" s="8" t="s">
        <v>309</v>
      </c>
      <c r="D34" s="8" t="s">
        <v>310</v>
      </c>
      <c r="E34" s="8" t="s">
        <v>311</v>
      </c>
      <c r="F34" s="8" t="s">
        <v>203</v>
      </c>
      <c r="G34" s="8" t="s">
        <v>204</v>
      </c>
      <c r="H34" s="9">
        <v>14725</v>
      </c>
      <c r="I34" s="9">
        <v>2</v>
      </c>
      <c r="J34" s="10">
        <v>805.45</v>
      </c>
      <c r="K34" s="10">
        <v>814.6</v>
      </c>
      <c r="L34" s="11">
        <v>1.1232506751780015E-2</v>
      </c>
      <c r="M34" s="8" t="s">
        <v>59</v>
      </c>
      <c r="N34" s="10">
        <v>463.51464991511034</v>
      </c>
      <c r="O34" s="9">
        <v>6825253.2199999997</v>
      </c>
      <c r="P34" s="9">
        <v>6825253.2199999997</v>
      </c>
      <c r="Q34" s="9">
        <v>11994985</v>
      </c>
      <c r="R34" s="9">
        <v>29450</v>
      </c>
      <c r="S34" s="9">
        <v>5169731.78</v>
      </c>
      <c r="T34" s="9">
        <v>134733.75</v>
      </c>
      <c r="U34" s="11">
        <v>1.3100000000000001E-2</v>
      </c>
      <c r="V34" s="11">
        <v>1.3100000000000001E-2</v>
      </c>
      <c r="W34" s="9">
        <v>0</v>
      </c>
      <c r="X34" s="9">
        <v>0</v>
      </c>
      <c r="Y34" s="12">
        <v>46203</v>
      </c>
      <c r="Z34" s="8" t="s">
        <v>60</v>
      </c>
      <c r="AA34" s="13"/>
      <c r="AB34" s="12"/>
      <c r="AC34" s="12"/>
      <c r="AD34" s="12"/>
      <c r="AE34" s="8"/>
      <c r="AF34" s="12"/>
      <c r="AG34" s="8"/>
      <c r="AH34" s="8" t="s">
        <v>76</v>
      </c>
      <c r="AI34" s="8"/>
      <c r="AJ34" s="8"/>
      <c r="AK34" s="8" t="s">
        <v>253</v>
      </c>
      <c r="AL34" s="8" t="s">
        <v>311</v>
      </c>
      <c r="AM34" s="8" t="s">
        <v>65</v>
      </c>
    </row>
    <row r="35" spans="1:39" ht="12.95" customHeight="1">
      <c r="A35" s="8" t="s">
        <v>198</v>
      </c>
      <c r="B35" s="8" t="s">
        <v>199</v>
      </c>
      <c r="C35" s="8" t="s">
        <v>312</v>
      </c>
      <c r="D35" s="8" t="s">
        <v>313</v>
      </c>
      <c r="E35" s="8" t="s">
        <v>314</v>
      </c>
      <c r="F35" s="8" t="s">
        <v>203</v>
      </c>
      <c r="G35" s="8" t="s">
        <v>204</v>
      </c>
      <c r="H35" s="9">
        <v>64152</v>
      </c>
      <c r="I35" s="9">
        <v>1</v>
      </c>
      <c r="J35" s="10">
        <v>395.5</v>
      </c>
      <c r="K35" s="10">
        <v>392.25</v>
      </c>
      <c r="L35" s="11">
        <v>-8.2855321861057991E-3</v>
      </c>
      <c r="M35" s="8" t="s">
        <v>59</v>
      </c>
      <c r="N35" s="10">
        <v>370.77306771417881</v>
      </c>
      <c r="O35" s="9">
        <v>23785833.84</v>
      </c>
      <c r="P35" s="9">
        <v>23785833.84</v>
      </c>
      <c r="Q35" s="9">
        <v>25163622</v>
      </c>
      <c r="R35" s="9">
        <v>64152</v>
      </c>
      <c r="S35" s="9">
        <v>1377788.16</v>
      </c>
      <c r="T35" s="9">
        <v>-208494</v>
      </c>
      <c r="U35" s="11">
        <v>2.7400000000000001E-2</v>
      </c>
      <c r="V35" s="11">
        <v>2.7400000000000001E-2</v>
      </c>
      <c r="W35" s="9">
        <v>0</v>
      </c>
      <c r="X35" s="9">
        <v>0</v>
      </c>
      <c r="Y35" s="12">
        <v>46203</v>
      </c>
      <c r="Z35" s="8" t="s">
        <v>60</v>
      </c>
      <c r="AA35" s="13"/>
      <c r="AB35" s="12"/>
      <c r="AC35" s="12"/>
      <c r="AD35" s="12"/>
      <c r="AE35" s="8"/>
      <c r="AF35" s="12"/>
      <c r="AG35" s="8"/>
      <c r="AH35" s="8" t="s">
        <v>76</v>
      </c>
      <c r="AI35" s="8"/>
      <c r="AJ35" s="8"/>
      <c r="AK35" s="8" t="s">
        <v>167</v>
      </c>
      <c r="AL35" s="8" t="s">
        <v>315</v>
      </c>
      <c r="AM35" s="8" t="s">
        <v>65</v>
      </c>
    </row>
    <row r="36" spans="1:39" ht="12.95" customHeight="1">
      <c r="A36" s="8" t="s">
        <v>198</v>
      </c>
      <c r="B36" s="8" t="s">
        <v>199</v>
      </c>
      <c r="C36" s="8" t="s">
        <v>316</v>
      </c>
      <c r="D36" s="8" t="s">
        <v>317</v>
      </c>
      <c r="E36" s="8" t="s">
        <v>318</v>
      </c>
      <c r="F36" s="8" t="s">
        <v>203</v>
      </c>
      <c r="G36" s="8" t="s">
        <v>204</v>
      </c>
      <c r="H36" s="9">
        <v>44658</v>
      </c>
      <c r="I36" s="9">
        <v>1</v>
      </c>
      <c r="J36" s="10">
        <v>374.95</v>
      </c>
      <c r="K36" s="10">
        <v>367</v>
      </c>
      <c r="L36" s="11">
        <v>-2.1662125340599456E-2</v>
      </c>
      <c r="M36" s="8" t="s">
        <v>59</v>
      </c>
      <c r="N36" s="10">
        <v>396.26031147834652</v>
      </c>
      <c r="O36" s="9">
        <v>17696192.989999998</v>
      </c>
      <c r="P36" s="9">
        <v>17696192.989999998</v>
      </c>
      <c r="Q36" s="9">
        <v>16389486</v>
      </c>
      <c r="R36" s="9">
        <v>44658</v>
      </c>
      <c r="S36" s="9">
        <v>-1306706.99</v>
      </c>
      <c r="T36" s="9">
        <v>-355031.1</v>
      </c>
      <c r="U36" s="11">
        <v>1.78E-2</v>
      </c>
      <c r="V36" s="11">
        <v>1.78E-2</v>
      </c>
      <c r="W36" s="9">
        <v>0</v>
      </c>
      <c r="X36" s="9">
        <v>0</v>
      </c>
      <c r="Y36" s="12">
        <v>46203</v>
      </c>
      <c r="Z36" s="8" t="s">
        <v>60</v>
      </c>
      <c r="AA36" s="13"/>
      <c r="AB36" s="12"/>
      <c r="AC36" s="12"/>
      <c r="AD36" s="12"/>
      <c r="AE36" s="8"/>
      <c r="AF36" s="12"/>
      <c r="AG36" s="8"/>
      <c r="AH36" s="8" t="s">
        <v>76</v>
      </c>
      <c r="AI36" s="8"/>
      <c r="AJ36" s="8"/>
      <c r="AK36" s="8" t="s">
        <v>319</v>
      </c>
      <c r="AL36" s="8" t="s">
        <v>320</v>
      </c>
      <c r="AM36" s="8" t="s">
        <v>65</v>
      </c>
    </row>
    <row r="37" spans="1:39" ht="12.95" customHeight="1">
      <c r="A37" s="8" t="s">
        <v>198</v>
      </c>
      <c r="B37" s="8" t="s">
        <v>199</v>
      </c>
      <c r="C37" s="8" t="s">
        <v>321</v>
      </c>
      <c r="D37" s="8" t="s">
        <v>322</v>
      </c>
      <c r="E37" s="8" t="s">
        <v>323</v>
      </c>
      <c r="F37" s="8" t="s">
        <v>203</v>
      </c>
      <c r="G37" s="8" t="s">
        <v>204</v>
      </c>
      <c r="H37" s="9">
        <v>6462</v>
      </c>
      <c r="I37" s="9">
        <v>5</v>
      </c>
      <c r="J37" s="10">
        <v>3093</v>
      </c>
      <c r="K37" s="10">
        <v>3068.8</v>
      </c>
      <c r="L37" s="11">
        <v>-7.8858185610010435E-3</v>
      </c>
      <c r="M37" s="8" t="s">
        <v>59</v>
      </c>
      <c r="N37" s="10">
        <v>1627.1759733828535</v>
      </c>
      <c r="O37" s="9">
        <v>10514811.140000001</v>
      </c>
      <c r="P37" s="9">
        <v>10514811.140000001</v>
      </c>
      <c r="Q37" s="9">
        <v>19830585.600000001</v>
      </c>
      <c r="R37" s="9">
        <v>32310</v>
      </c>
      <c r="S37" s="9">
        <v>9315774.4600000009</v>
      </c>
      <c r="T37" s="9">
        <v>-156380.4</v>
      </c>
      <c r="U37" s="11">
        <v>2.1600000000000001E-2</v>
      </c>
      <c r="V37" s="11">
        <v>2.1600000000000001E-2</v>
      </c>
      <c r="W37" s="9">
        <v>0</v>
      </c>
      <c r="X37" s="9">
        <v>0</v>
      </c>
      <c r="Y37" s="12">
        <v>46203</v>
      </c>
      <c r="Z37" s="8" t="s">
        <v>60</v>
      </c>
      <c r="AA37" s="13"/>
      <c r="AB37" s="12"/>
      <c r="AC37" s="12"/>
      <c r="AD37" s="12"/>
      <c r="AE37" s="8"/>
      <c r="AF37" s="12"/>
      <c r="AG37" s="8"/>
      <c r="AH37" s="8" t="s">
        <v>76</v>
      </c>
      <c r="AI37" s="8"/>
      <c r="AJ37" s="8"/>
      <c r="AK37" s="8" t="s">
        <v>221</v>
      </c>
      <c r="AL37" s="8" t="s">
        <v>324</v>
      </c>
      <c r="AM37" s="8" t="s">
        <v>65</v>
      </c>
    </row>
    <row r="38" spans="1:39" ht="12.95" customHeight="1">
      <c r="A38" s="8" t="s">
        <v>198</v>
      </c>
      <c r="B38" s="8" t="s">
        <v>199</v>
      </c>
      <c r="C38" s="8" t="s">
        <v>325</v>
      </c>
      <c r="D38" s="8" t="s">
        <v>326</v>
      </c>
      <c r="E38" s="8" t="s">
        <v>327</v>
      </c>
      <c r="F38" s="8" t="s">
        <v>203</v>
      </c>
      <c r="G38" s="8" t="s">
        <v>204</v>
      </c>
      <c r="H38" s="9">
        <v>42122</v>
      </c>
      <c r="I38" s="9">
        <v>1</v>
      </c>
      <c r="J38" s="10">
        <v>839.95</v>
      </c>
      <c r="K38" s="10">
        <v>836.25</v>
      </c>
      <c r="L38" s="11">
        <v>-4.4245142002989537E-3</v>
      </c>
      <c r="M38" s="8" t="s">
        <v>59</v>
      </c>
      <c r="N38" s="10">
        <v>518.8841588718484</v>
      </c>
      <c r="O38" s="9">
        <v>21856438.539999999</v>
      </c>
      <c r="P38" s="9">
        <v>21856438.539999999</v>
      </c>
      <c r="Q38" s="9">
        <v>35224522.5</v>
      </c>
      <c r="R38" s="9">
        <v>42122</v>
      </c>
      <c r="S38" s="9">
        <v>13368083.960000001</v>
      </c>
      <c r="T38" s="9">
        <v>-155851.4</v>
      </c>
      <c r="U38" s="11">
        <v>3.8300000000000001E-2</v>
      </c>
      <c r="V38" s="11">
        <v>3.8300000000000001E-2</v>
      </c>
      <c r="W38" s="9">
        <v>0</v>
      </c>
      <c r="X38" s="9">
        <v>0</v>
      </c>
      <c r="Y38" s="12">
        <v>46203</v>
      </c>
      <c r="Z38" s="8" t="s">
        <v>60</v>
      </c>
      <c r="AA38" s="13"/>
      <c r="AB38" s="12"/>
      <c r="AC38" s="12"/>
      <c r="AD38" s="12"/>
      <c r="AE38" s="8"/>
      <c r="AF38" s="12"/>
      <c r="AG38" s="8"/>
      <c r="AH38" s="8" t="s">
        <v>76</v>
      </c>
      <c r="AI38" s="8"/>
      <c r="AJ38" s="8"/>
      <c r="AK38" s="8" t="s">
        <v>319</v>
      </c>
      <c r="AL38" s="8" t="s">
        <v>328</v>
      </c>
      <c r="AM38" s="8" t="s">
        <v>65</v>
      </c>
    </row>
    <row r="39" spans="1:39" ht="12.95" customHeight="1">
      <c r="A39" s="8" t="s">
        <v>198</v>
      </c>
      <c r="B39" s="8" t="s">
        <v>199</v>
      </c>
      <c r="C39" s="8" t="s">
        <v>329</v>
      </c>
      <c r="D39" s="8" t="s">
        <v>330</v>
      </c>
      <c r="E39" s="8" t="s">
        <v>331</v>
      </c>
      <c r="F39" s="8" t="s">
        <v>203</v>
      </c>
      <c r="G39" s="8" t="s">
        <v>204</v>
      </c>
      <c r="H39" s="9">
        <v>1277</v>
      </c>
      <c r="I39" s="9">
        <v>5</v>
      </c>
      <c r="J39" s="10">
        <v>13412</v>
      </c>
      <c r="K39" s="10">
        <v>14115</v>
      </c>
      <c r="L39" s="11">
        <v>4.9805171803046402E-2</v>
      </c>
      <c r="M39" s="8" t="s">
        <v>59</v>
      </c>
      <c r="N39" s="10">
        <v>8457.703703993735</v>
      </c>
      <c r="O39" s="9">
        <v>10800487.630000001</v>
      </c>
      <c r="P39" s="9">
        <v>10800487.630000001</v>
      </c>
      <c r="Q39" s="9">
        <v>18024855</v>
      </c>
      <c r="R39" s="9">
        <v>6385</v>
      </c>
      <c r="S39" s="9">
        <v>7224367.3700000001</v>
      </c>
      <c r="T39" s="9">
        <v>897731</v>
      </c>
      <c r="U39" s="11">
        <v>1.9599999999999999E-2</v>
      </c>
      <c r="V39" s="11">
        <v>1.9599999999999999E-2</v>
      </c>
      <c r="W39" s="9">
        <v>0</v>
      </c>
      <c r="X39" s="9">
        <v>0</v>
      </c>
      <c r="Y39" s="12">
        <v>46203</v>
      </c>
      <c r="Z39" s="8" t="s">
        <v>60</v>
      </c>
      <c r="AA39" s="13"/>
      <c r="AB39" s="12"/>
      <c r="AC39" s="12"/>
      <c r="AD39" s="12"/>
      <c r="AE39" s="8"/>
      <c r="AF39" s="12"/>
      <c r="AG39" s="8"/>
      <c r="AH39" s="8" t="s">
        <v>76</v>
      </c>
      <c r="AI39" s="8"/>
      <c r="AJ39" s="8"/>
      <c r="AK39" s="8" t="s">
        <v>221</v>
      </c>
      <c r="AL39" s="8" t="s">
        <v>332</v>
      </c>
      <c r="AM39" s="8" t="s">
        <v>65</v>
      </c>
    </row>
    <row r="40" spans="1:39" ht="12.95" customHeight="1">
      <c r="A40" s="8" t="s">
        <v>198</v>
      </c>
      <c r="B40" s="8" t="s">
        <v>199</v>
      </c>
      <c r="C40" s="8" t="s">
        <v>333</v>
      </c>
      <c r="D40" s="8" t="s">
        <v>334</v>
      </c>
      <c r="E40" s="8" t="s">
        <v>335</v>
      </c>
      <c r="F40" s="8" t="s">
        <v>203</v>
      </c>
      <c r="G40" s="8" t="s">
        <v>204</v>
      </c>
      <c r="H40" s="9">
        <v>566</v>
      </c>
      <c r="I40" s="9">
        <v>10</v>
      </c>
      <c r="J40" s="10">
        <v>39885</v>
      </c>
      <c r="K40" s="10">
        <v>39900</v>
      </c>
      <c r="L40" s="11">
        <v>3.7593984962406017E-4</v>
      </c>
      <c r="M40" s="8" t="s">
        <v>59</v>
      </c>
      <c r="N40" s="10">
        <v>18632.132561837458</v>
      </c>
      <c r="O40" s="9">
        <v>10545787.029999999</v>
      </c>
      <c r="P40" s="9">
        <v>10545787.029999999</v>
      </c>
      <c r="Q40" s="9">
        <v>22583400</v>
      </c>
      <c r="R40" s="9">
        <v>5660</v>
      </c>
      <c r="S40" s="9">
        <v>12037612.970000001</v>
      </c>
      <c r="T40" s="9">
        <v>8490</v>
      </c>
      <c r="U40" s="11">
        <v>2.46E-2</v>
      </c>
      <c r="V40" s="11">
        <v>2.46E-2</v>
      </c>
      <c r="W40" s="9">
        <v>0</v>
      </c>
      <c r="X40" s="9">
        <v>0</v>
      </c>
      <c r="Y40" s="12">
        <v>46203</v>
      </c>
      <c r="Z40" s="8" t="s">
        <v>60</v>
      </c>
      <c r="AA40" s="13"/>
      <c r="AB40" s="12"/>
      <c r="AC40" s="12"/>
      <c r="AD40" s="12"/>
      <c r="AE40" s="8"/>
      <c r="AF40" s="12"/>
      <c r="AG40" s="8"/>
      <c r="AH40" s="8" t="s">
        <v>76</v>
      </c>
      <c r="AI40" s="8"/>
      <c r="AJ40" s="8"/>
      <c r="AK40" s="8" t="s">
        <v>336</v>
      </c>
      <c r="AL40" s="8" t="s">
        <v>337</v>
      </c>
      <c r="AM40" s="8" t="s">
        <v>65</v>
      </c>
    </row>
    <row r="41" spans="1:39" ht="12.95" customHeight="1">
      <c r="A41" s="8" t="s">
        <v>198</v>
      </c>
      <c r="B41" s="8" t="s">
        <v>199</v>
      </c>
      <c r="C41" s="8" t="s">
        <v>338</v>
      </c>
      <c r="D41" s="8" t="s">
        <v>339</v>
      </c>
      <c r="E41" s="8" t="s">
        <v>340</v>
      </c>
      <c r="F41" s="8" t="s">
        <v>203</v>
      </c>
      <c r="G41" s="8" t="s">
        <v>204</v>
      </c>
      <c r="H41" s="9">
        <v>9278</v>
      </c>
      <c r="I41" s="9">
        <v>10</v>
      </c>
      <c r="J41" s="10">
        <v>1902.9</v>
      </c>
      <c r="K41" s="10">
        <v>1971.7</v>
      </c>
      <c r="L41" s="11">
        <v>3.4893746513161232E-2</v>
      </c>
      <c r="M41" s="8" t="s">
        <v>59</v>
      </c>
      <c r="N41" s="10">
        <v>1510.6451455054969</v>
      </c>
      <c r="O41" s="9">
        <v>14015765.66</v>
      </c>
      <c r="P41" s="9">
        <v>14015765.66</v>
      </c>
      <c r="Q41" s="9">
        <v>18293432.600000001</v>
      </c>
      <c r="R41" s="9">
        <v>92780</v>
      </c>
      <c r="S41" s="9">
        <v>4277666.9400000004</v>
      </c>
      <c r="T41" s="9">
        <v>638326.4</v>
      </c>
      <c r="U41" s="11">
        <v>1.9900000000000001E-2</v>
      </c>
      <c r="V41" s="11">
        <v>1.9900000000000001E-2</v>
      </c>
      <c r="W41" s="9">
        <v>0</v>
      </c>
      <c r="X41" s="9">
        <v>0</v>
      </c>
      <c r="Y41" s="12">
        <v>46203</v>
      </c>
      <c r="Z41" s="8" t="s">
        <v>60</v>
      </c>
      <c r="AA41" s="13"/>
      <c r="AB41" s="12"/>
      <c r="AC41" s="12"/>
      <c r="AD41" s="12"/>
      <c r="AE41" s="8"/>
      <c r="AF41" s="12"/>
      <c r="AG41" s="8"/>
      <c r="AH41" s="8" t="s">
        <v>76</v>
      </c>
      <c r="AI41" s="8"/>
      <c r="AJ41" s="8"/>
      <c r="AK41" s="8" t="s">
        <v>253</v>
      </c>
      <c r="AL41" s="8" t="s">
        <v>340</v>
      </c>
      <c r="AM41" s="8" t="s">
        <v>65</v>
      </c>
    </row>
    <row r="42" spans="1:39" ht="12.95" customHeight="1">
      <c r="A42" s="8" t="s">
        <v>198</v>
      </c>
      <c r="B42" s="8" t="s">
        <v>199</v>
      </c>
      <c r="C42" s="8" t="s">
        <v>341</v>
      </c>
      <c r="D42" s="8" t="s">
        <v>342</v>
      </c>
      <c r="E42" s="8" t="s">
        <v>343</v>
      </c>
      <c r="F42" s="8" t="s">
        <v>203</v>
      </c>
      <c r="G42" s="8" t="s">
        <v>204</v>
      </c>
      <c r="H42" s="9">
        <v>29087</v>
      </c>
      <c r="I42" s="9">
        <v>10</v>
      </c>
      <c r="J42" s="10">
        <v>304.14999999999998</v>
      </c>
      <c r="K42" s="10">
        <v>303.05</v>
      </c>
      <c r="L42" s="11">
        <v>-3.629764065335753E-3</v>
      </c>
      <c r="M42" s="8" t="s">
        <v>59</v>
      </c>
      <c r="N42" s="10">
        <v>355.40217038539555</v>
      </c>
      <c r="O42" s="9">
        <v>10337582.93</v>
      </c>
      <c r="P42" s="9">
        <v>10337582.93</v>
      </c>
      <c r="Q42" s="9">
        <v>8814815.3499999996</v>
      </c>
      <c r="R42" s="9">
        <v>290870</v>
      </c>
      <c r="S42" s="9">
        <v>-1522767.58</v>
      </c>
      <c r="T42" s="9">
        <v>-31995.7</v>
      </c>
      <c r="U42" s="11">
        <v>9.5999999999999992E-3</v>
      </c>
      <c r="V42" s="11">
        <v>9.5999999999999992E-3</v>
      </c>
      <c r="W42" s="9">
        <v>0</v>
      </c>
      <c r="X42" s="9">
        <v>0</v>
      </c>
      <c r="Y42" s="12">
        <v>46203</v>
      </c>
      <c r="Z42" s="8" t="s">
        <v>60</v>
      </c>
      <c r="AA42" s="13"/>
      <c r="AB42" s="12"/>
      <c r="AC42" s="12"/>
      <c r="AD42" s="12"/>
      <c r="AE42" s="8"/>
      <c r="AF42" s="12"/>
      <c r="AG42" s="8"/>
      <c r="AH42" s="8" t="s">
        <v>76</v>
      </c>
      <c r="AI42" s="8"/>
      <c r="AJ42" s="8"/>
      <c r="AK42" s="8" t="s">
        <v>344</v>
      </c>
      <c r="AL42" s="8" t="s">
        <v>343</v>
      </c>
      <c r="AM42" s="8" t="s">
        <v>65</v>
      </c>
    </row>
    <row r="43" spans="1:39" ht="12.95" customHeight="1">
      <c r="A43" s="8" t="s">
        <v>198</v>
      </c>
      <c r="B43" s="8" t="s">
        <v>199</v>
      </c>
      <c r="C43" s="8" t="s">
        <v>345</v>
      </c>
      <c r="D43" s="8" t="s">
        <v>346</v>
      </c>
      <c r="E43" s="8" t="s">
        <v>347</v>
      </c>
      <c r="F43" s="8" t="s">
        <v>203</v>
      </c>
      <c r="G43" s="8" t="s">
        <v>204</v>
      </c>
      <c r="H43" s="9">
        <v>5661</v>
      </c>
      <c r="I43" s="9">
        <v>5</v>
      </c>
      <c r="J43" s="10">
        <v>4298.5</v>
      </c>
      <c r="K43" s="10">
        <v>4326.5</v>
      </c>
      <c r="L43" s="11">
        <v>6.4717439038483766E-3</v>
      </c>
      <c r="M43" s="8" t="s">
        <v>59</v>
      </c>
      <c r="N43" s="10">
        <v>2632.60039745628</v>
      </c>
      <c r="O43" s="9">
        <v>14903150.85</v>
      </c>
      <c r="P43" s="9">
        <v>14903150.85</v>
      </c>
      <c r="Q43" s="9">
        <v>24492316.5</v>
      </c>
      <c r="R43" s="9">
        <v>28305</v>
      </c>
      <c r="S43" s="9">
        <v>9589165.6500000004</v>
      </c>
      <c r="T43" s="9">
        <v>158508</v>
      </c>
      <c r="U43" s="11">
        <v>2.6599999999999999E-2</v>
      </c>
      <c r="V43" s="11">
        <v>2.6700000000000002E-2</v>
      </c>
      <c r="W43" s="9">
        <v>0</v>
      </c>
      <c r="X43" s="9">
        <v>0</v>
      </c>
      <c r="Y43" s="12">
        <v>46203</v>
      </c>
      <c r="Z43" s="8" t="s">
        <v>60</v>
      </c>
      <c r="AA43" s="13"/>
      <c r="AB43" s="12"/>
      <c r="AC43" s="12"/>
      <c r="AD43" s="12"/>
      <c r="AE43" s="8"/>
      <c r="AF43" s="12"/>
      <c r="AG43" s="8"/>
      <c r="AH43" s="8" t="s">
        <v>76</v>
      </c>
      <c r="AI43" s="8"/>
      <c r="AJ43" s="8"/>
      <c r="AK43" s="8" t="s">
        <v>272</v>
      </c>
      <c r="AL43" s="8" t="s">
        <v>348</v>
      </c>
      <c r="AM43" s="8" t="s">
        <v>65</v>
      </c>
    </row>
    <row r="44" spans="1:39" ht="12.95" customHeight="1">
      <c r="A44" s="8" t="s">
        <v>198</v>
      </c>
      <c r="B44" s="8" t="s">
        <v>199</v>
      </c>
      <c r="C44" s="8" t="s">
        <v>349</v>
      </c>
      <c r="D44" s="8" t="s">
        <v>350</v>
      </c>
      <c r="E44" s="8" t="s">
        <v>351</v>
      </c>
      <c r="F44" s="8" t="s">
        <v>203</v>
      </c>
      <c r="G44" s="8" t="s">
        <v>204</v>
      </c>
      <c r="H44" s="9">
        <v>63031</v>
      </c>
      <c r="I44" s="9">
        <v>1</v>
      </c>
      <c r="J44" s="10">
        <v>224.59</v>
      </c>
      <c r="K44" s="10">
        <v>222.53</v>
      </c>
      <c r="L44" s="11">
        <v>-9.2571788073518169E-3</v>
      </c>
      <c r="M44" s="8" t="s">
        <v>59</v>
      </c>
      <c r="N44" s="10">
        <v>239.61831384556805</v>
      </c>
      <c r="O44" s="9">
        <v>15103381.939999999</v>
      </c>
      <c r="P44" s="9">
        <v>15103381.939999999</v>
      </c>
      <c r="Q44" s="9">
        <v>14026288.43</v>
      </c>
      <c r="R44" s="9">
        <v>63031</v>
      </c>
      <c r="S44" s="9">
        <v>-1077093.51</v>
      </c>
      <c r="T44" s="9">
        <v>-129843.86</v>
      </c>
      <c r="U44" s="11">
        <v>1.5299999999999999E-2</v>
      </c>
      <c r="V44" s="11">
        <v>1.5299999999999999E-2</v>
      </c>
      <c r="W44" s="9">
        <v>0</v>
      </c>
      <c r="X44" s="9">
        <v>0</v>
      </c>
      <c r="Y44" s="12">
        <v>46203</v>
      </c>
      <c r="Z44" s="8" t="s">
        <v>60</v>
      </c>
      <c r="AA44" s="13"/>
      <c r="AB44" s="12"/>
      <c r="AC44" s="12"/>
      <c r="AD44" s="12"/>
      <c r="AE44" s="8"/>
      <c r="AF44" s="12"/>
      <c r="AG44" s="8"/>
      <c r="AH44" s="8" t="s">
        <v>76</v>
      </c>
      <c r="AI44" s="8"/>
      <c r="AJ44" s="8"/>
      <c r="AK44" s="8" t="s">
        <v>352</v>
      </c>
      <c r="AL44" s="8" t="s">
        <v>353</v>
      </c>
      <c r="AM44" s="8" t="s">
        <v>65</v>
      </c>
    </row>
    <row r="45" spans="1:39" ht="12.95" customHeight="1">
      <c r="A45" s="8" t="s">
        <v>198</v>
      </c>
      <c r="B45" s="8" t="s">
        <v>199</v>
      </c>
      <c r="C45" s="8" t="s">
        <v>354</v>
      </c>
      <c r="D45" s="8" t="s">
        <v>355</v>
      </c>
      <c r="E45" s="8" t="s">
        <v>356</v>
      </c>
      <c r="F45" s="8" t="s">
        <v>203</v>
      </c>
      <c r="G45" s="8" t="s">
        <v>204</v>
      </c>
      <c r="H45" s="9">
        <v>14055</v>
      </c>
      <c r="I45" s="9">
        <v>1</v>
      </c>
      <c r="J45" s="10">
        <v>3456.8</v>
      </c>
      <c r="K45" s="10">
        <v>3460.6</v>
      </c>
      <c r="L45" s="11">
        <v>1.0980754782407675E-3</v>
      </c>
      <c r="M45" s="8" t="s">
        <v>59</v>
      </c>
      <c r="N45" s="10">
        <v>540.20923301316259</v>
      </c>
      <c r="O45" s="9">
        <v>7592640.7699999996</v>
      </c>
      <c r="P45" s="9">
        <v>7592640.7699999996</v>
      </c>
      <c r="Q45" s="9">
        <v>48638733</v>
      </c>
      <c r="R45" s="9">
        <v>14055</v>
      </c>
      <c r="S45" s="9">
        <v>41046092.229999997</v>
      </c>
      <c r="T45" s="9">
        <v>53409</v>
      </c>
      <c r="U45" s="11">
        <v>5.2900000000000003E-2</v>
      </c>
      <c r="V45" s="11">
        <v>5.2900000000000003E-2</v>
      </c>
      <c r="W45" s="9">
        <v>0</v>
      </c>
      <c r="X45" s="9">
        <v>0</v>
      </c>
      <c r="Y45" s="12">
        <v>46203</v>
      </c>
      <c r="Z45" s="8" t="s">
        <v>60</v>
      </c>
      <c r="AA45" s="13"/>
      <c r="AB45" s="12"/>
      <c r="AC45" s="12"/>
      <c r="AD45" s="12"/>
      <c r="AE45" s="8"/>
      <c r="AF45" s="12"/>
      <c r="AG45" s="8"/>
      <c r="AH45" s="8" t="s">
        <v>76</v>
      </c>
      <c r="AI45" s="8"/>
      <c r="AJ45" s="8"/>
      <c r="AK45" s="8" t="s">
        <v>221</v>
      </c>
      <c r="AL45" s="8" t="s">
        <v>357</v>
      </c>
      <c r="AM45" s="8" t="s">
        <v>65</v>
      </c>
    </row>
    <row r="46" spans="1:39" ht="12.95" customHeight="1">
      <c r="A46" s="8" t="s">
        <v>198</v>
      </c>
      <c r="B46" s="8" t="s">
        <v>199</v>
      </c>
      <c r="C46" s="8" t="s">
        <v>855</v>
      </c>
      <c r="D46" s="8" t="s">
        <v>856</v>
      </c>
      <c r="E46" s="8" t="s">
        <v>857</v>
      </c>
      <c r="F46" s="8" t="s">
        <v>203</v>
      </c>
      <c r="G46" s="8" t="s">
        <v>204</v>
      </c>
      <c r="H46" s="9">
        <v>6501</v>
      </c>
      <c r="I46" s="9">
        <v>2</v>
      </c>
      <c r="J46" s="10">
        <v>1586.6</v>
      </c>
      <c r="K46" s="10">
        <v>1594</v>
      </c>
      <c r="L46" s="11">
        <v>4.6424090338770393E-3</v>
      </c>
      <c r="M46" s="8" t="s">
        <v>59</v>
      </c>
      <c r="N46" s="10">
        <v>1497.6639255499153</v>
      </c>
      <c r="O46" s="9">
        <v>9736313.1799999997</v>
      </c>
      <c r="P46" s="9">
        <v>9736313.1799999997</v>
      </c>
      <c r="Q46" s="9">
        <v>10362594</v>
      </c>
      <c r="R46" s="9">
        <v>13002</v>
      </c>
      <c r="S46" s="9">
        <v>626280.81999999995</v>
      </c>
      <c r="T46" s="9">
        <v>48107.4</v>
      </c>
      <c r="U46" s="11">
        <v>1.1299999999999999E-2</v>
      </c>
      <c r="V46" s="11">
        <v>1.1299999999999999E-2</v>
      </c>
      <c r="W46" s="9">
        <v>0</v>
      </c>
      <c r="X46" s="9">
        <v>0</v>
      </c>
      <c r="Y46" s="12">
        <v>46203</v>
      </c>
      <c r="Z46" s="8" t="s">
        <v>60</v>
      </c>
      <c r="AA46" s="13"/>
      <c r="AB46" s="12"/>
      <c r="AC46" s="12"/>
      <c r="AD46" s="12"/>
      <c r="AE46" s="8"/>
      <c r="AF46" s="12"/>
      <c r="AG46" s="8"/>
      <c r="AH46" s="8" t="s">
        <v>76</v>
      </c>
      <c r="AI46" s="8"/>
      <c r="AJ46" s="8"/>
      <c r="AK46" s="8" t="s">
        <v>209</v>
      </c>
      <c r="AL46" s="8" t="s">
        <v>857</v>
      </c>
      <c r="AM46" s="8" t="s">
        <v>65</v>
      </c>
    </row>
    <row r="47" spans="1:39" ht="12.95" customHeight="1">
      <c r="A47" s="8" t="s">
        <v>198</v>
      </c>
      <c r="B47" s="8" t="s">
        <v>199</v>
      </c>
      <c r="C47" s="8" t="s">
        <v>358</v>
      </c>
      <c r="D47" s="8" t="s">
        <v>359</v>
      </c>
      <c r="E47" s="8" t="s">
        <v>360</v>
      </c>
      <c r="F47" s="8" t="s">
        <v>203</v>
      </c>
      <c r="G47" s="8" t="s">
        <v>204</v>
      </c>
      <c r="H47" s="9">
        <v>11035</v>
      </c>
      <c r="I47" s="9">
        <v>2</v>
      </c>
      <c r="J47" s="10">
        <v>690.6</v>
      </c>
      <c r="K47" s="10">
        <v>681.15</v>
      </c>
      <c r="L47" s="11">
        <v>-1.3873596124201719E-2</v>
      </c>
      <c r="M47" s="8" t="s">
        <v>59</v>
      </c>
      <c r="N47" s="10">
        <v>1102.6223914816494</v>
      </c>
      <c r="O47" s="9">
        <v>12167438.09</v>
      </c>
      <c r="P47" s="9">
        <v>12167438.09</v>
      </c>
      <c r="Q47" s="9">
        <v>7516490.25</v>
      </c>
      <c r="R47" s="9">
        <v>22070</v>
      </c>
      <c r="S47" s="9">
        <v>-4650947.84</v>
      </c>
      <c r="T47" s="9">
        <v>-104280.75</v>
      </c>
      <c r="U47" s="11">
        <v>8.2000000000000007E-3</v>
      </c>
      <c r="V47" s="11">
        <v>8.2000000000000007E-3</v>
      </c>
      <c r="W47" s="9">
        <v>0</v>
      </c>
      <c r="X47" s="9">
        <v>0</v>
      </c>
      <c r="Y47" s="12">
        <v>46203</v>
      </c>
      <c r="Z47" s="8" t="s">
        <v>60</v>
      </c>
      <c r="AA47" s="13"/>
      <c r="AB47" s="12"/>
      <c r="AC47" s="12"/>
      <c r="AD47" s="12"/>
      <c r="AE47" s="8"/>
      <c r="AF47" s="12"/>
      <c r="AG47" s="8"/>
      <c r="AH47" s="8" t="s">
        <v>76</v>
      </c>
      <c r="AI47" s="8"/>
      <c r="AJ47" s="8"/>
      <c r="AK47" s="8" t="s">
        <v>209</v>
      </c>
      <c r="AL47" s="8" t="s">
        <v>361</v>
      </c>
      <c r="AM47" s="8" t="s">
        <v>65</v>
      </c>
    </row>
    <row r="48" spans="1:39" ht="12.95" customHeight="1">
      <c r="A48" s="8" t="s">
        <v>198</v>
      </c>
      <c r="B48" s="8" t="s">
        <v>199</v>
      </c>
      <c r="C48" s="8" t="s">
        <v>362</v>
      </c>
      <c r="D48" s="8" t="s">
        <v>363</v>
      </c>
      <c r="E48" s="8" t="s">
        <v>364</v>
      </c>
      <c r="F48" s="8" t="s">
        <v>203</v>
      </c>
      <c r="G48" s="8" t="s">
        <v>204</v>
      </c>
      <c r="H48" s="9">
        <v>11180</v>
      </c>
      <c r="I48" s="9">
        <v>1</v>
      </c>
      <c r="J48" s="10">
        <v>928.8</v>
      </c>
      <c r="K48" s="10">
        <v>934.15</v>
      </c>
      <c r="L48" s="11">
        <v>5.7271316169780016E-3</v>
      </c>
      <c r="M48" s="8" t="s">
        <v>59</v>
      </c>
      <c r="N48" s="10">
        <v>1096.4230733452594</v>
      </c>
      <c r="O48" s="9">
        <v>12258009.960000001</v>
      </c>
      <c r="P48" s="9">
        <v>12258009.960000001</v>
      </c>
      <c r="Q48" s="9">
        <v>10443797</v>
      </c>
      <c r="R48" s="9">
        <v>11180</v>
      </c>
      <c r="S48" s="9">
        <v>-1814212.96</v>
      </c>
      <c r="T48" s="9">
        <v>59813</v>
      </c>
      <c r="U48" s="11">
        <v>1.14E-2</v>
      </c>
      <c r="V48" s="11">
        <v>1.14E-2</v>
      </c>
      <c r="W48" s="9">
        <v>0</v>
      </c>
      <c r="X48" s="9">
        <v>0</v>
      </c>
      <c r="Y48" s="12">
        <v>46203</v>
      </c>
      <c r="Z48" s="8" t="s">
        <v>60</v>
      </c>
      <c r="AA48" s="13"/>
      <c r="AB48" s="12"/>
      <c r="AC48" s="12"/>
      <c r="AD48" s="12"/>
      <c r="AE48" s="8"/>
      <c r="AF48" s="12"/>
      <c r="AG48" s="8"/>
      <c r="AH48" s="8" t="s">
        <v>76</v>
      </c>
      <c r="AI48" s="8"/>
      <c r="AJ48" s="8"/>
      <c r="AK48" s="8" t="s">
        <v>336</v>
      </c>
      <c r="AL48" s="8" t="s">
        <v>365</v>
      </c>
      <c r="AM48" s="8" t="s">
        <v>65</v>
      </c>
    </row>
    <row r="49" spans="1:39" ht="12.95" customHeight="1">
      <c r="A49" s="8" t="s">
        <v>198</v>
      </c>
      <c r="B49" s="8" t="s">
        <v>199</v>
      </c>
      <c r="C49" s="8" t="s">
        <v>366</v>
      </c>
      <c r="D49" s="8" t="s">
        <v>367</v>
      </c>
      <c r="E49" s="8" t="s">
        <v>368</v>
      </c>
      <c r="F49" s="8" t="s">
        <v>203</v>
      </c>
      <c r="G49" s="8" t="s">
        <v>204</v>
      </c>
      <c r="H49" s="9">
        <v>19860</v>
      </c>
      <c r="I49" s="9">
        <v>10</v>
      </c>
      <c r="J49" s="10">
        <v>434.15</v>
      </c>
      <c r="K49" s="10">
        <v>439.5</v>
      </c>
      <c r="L49" s="11">
        <v>1.217292377701934E-2</v>
      </c>
      <c r="M49" s="8" t="s">
        <v>59</v>
      </c>
      <c r="N49" s="10">
        <v>630.71476183282982</v>
      </c>
      <c r="O49" s="9">
        <v>12525995.17</v>
      </c>
      <c r="P49" s="9">
        <v>12525995.17</v>
      </c>
      <c r="Q49" s="9">
        <v>8728470</v>
      </c>
      <c r="R49" s="9">
        <v>198600</v>
      </c>
      <c r="S49" s="9">
        <v>-3797525.17</v>
      </c>
      <c r="T49" s="9">
        <v>106251</v>
      </c>
      <c r="U49" s="11">
        <v>9.4999999999999998E-3</v>
      </c>
      <c r="V49" s="11">
        <v>9.4999999999999998E-3</v>
      </c>
      <c r="W49" s="9">
        <v>0</v>
      </c>
      <c r="X49" s="9">
        <v>0</v>
      </c>
      <c r="Y49" s="12">
        <v>46203</v>
      </c>
      <c r="Z49" s="8" t="s">
        <v>60</v>
      </c>
      <c r="AA49" s="13"/>
      <c r="AB49" s="12"/>
      <c r="AC49" s="12"/>
      <c r="AD49" s="12"/>
      <c r="AE49" s="8"/>
      <c r="AF49" s="12"/>
      <c r="AG49" s="8"/>
      <c r="AH49" s="8" t="s">
        <v>76</v>
      </c>
      <c r="AI49" s="8"/>
      <c r="AJ49" s="8"/>
      <c r="AK49" s="8" t="s">
        <v>253</v>
      </c>
      <c r="AL49" s="8" t="s">
        <v>369</v>
      </c>
      <c r="AM49" s="8" t="s">
        <v>65</v>
      </c>
    </row>
    <row r="50" spans="1:39" ht="12.95" customHeight="1">
      <c r="A50" s="8" t="s">
        <v>198</v>
      </c>
      <c r="B50" s="8" t="s">
        <v>199</v>
      </c>
      <c r="C50" s="8" t="s">
        <v>370</v>
      </c>
      <c r="D50" s="8" t="s">
        <v>371</v>
      </c>
      <c r="E50" s="8" t="s">
        <v>372</v>
      </c>
      <c r="F50" s="8" t="s">
        <v>203</v>
      </c>
      <c r="G50" s="8" t="s">
        <v>204</v>
      </c>
      <c r="H50" s="9">
        <v>14392</v>
      </c>
      <c r="I50" s="9">
        <v>10</v>
      </c>
      <c r="J50" s="10">
        <v>729.65</v>
      </c>
      <c r="K50" s="10">
        <v>715.95</v>
      </c>
      <c r="L50" s="11">
        <v>-1.9135414484251694E-2</v>
      </c>
      <c r="M50" s="8" t="s">
        <v>59</v>
      </c>
      <c r="N50" s="10">
        <v>565.31229363535294</v>
      </c>
      <c r="O50" s="9">
        <v>8135974.5300000003</v>
      </c>
      <c r="P50" s="9">
        <v>8135974.5300000003</v>
      </c>
      <c r="Q50" s="9">
        <v>10303952.4</v>
      </c>
      <c r="R50" s="9">
        <v>143920</v>
      </c>
      <c r="S50" s="9">
        <v>2167977.87</v>
      </c>
      <c r="T50" s="9">
        <v>-197170.4</v>
      </c>
      <c r="U50" s="11">
        <v>1.12E-2</v>
      </c>
      <c r="V50" s="11">
        <v>1.12E-2</v>
      </c>
      <c r="W50" s="9">
        <v>0</v>
      </c>
      <c r="X50" s="9">
        <v>0</v>
      </c>
      <c r="Y50" s="12">
        <v>46203</v>
      </c>
      <c r="Z50" s="8" t="s">
        <v>60</v>
      </c>
      <c r="AA50" s="13"/>
      <c r="AB50" s="12"/>
      <c r="AC50" s="12"/>
      <c r="AD50" s="12"/>
      <c r="AE50" s="8"/>
      <c r="AF50" s="12"/>
      <c r="AG50" s="8"/>
      <c r="AH50" s="8" t="s">
        <v>76</v>
      </c>
      <c r="AI50" s="8"/>
      <c r="AJ50" s="8"/>
      <c r="AK50" s="8" t="s">
        <v>373</v>
      </c>
      <c r="AL50" s="8" t="s">
        <v>374</v>
      </c>
      <c r="AM50" s="8" t="s">
        <v>65</v>
      </c>
    </row>
    <row r="51" spans="1:39" ht="12.95" customHeight="1">
      <c r="A51" s="8" t="s">
        <v>198</v>
      </c>
      <c r="B51" s="8" t="s">
        <v>199</v>
      </c>
      <c r="C51" s="8" t="s">
        <v>375</v>
      </c>
      <c r="D51" s="8" t="s">
        <v>376</v>
      </c>
      <c r="E51" s="8" t="s">
        <v>377</v>
      </c>
      <c r="F51" s="8" t="s">
        <v>203</v>
      </c>
      <c r="G51" s="8" t="s">
        <v>204</v>
      </c>
      <c r="H51" s="9">
        <v>7276</v>
      </c>
      <c r="I51" s="9">
        <v>1</v>
      </c>
      <c r="J51" s="10">
        <v>2097.9</v>
      </c>
      <c r="K51" s="10">
        <v>2031.5</v>
      </c>
      <c r="L51" s="11">
        <v>-3.2685207974403149E-2</v>
      </c>
      <c r="M51" s="8" t="s">
        <v>59</v>
      </c>
      <c r="N51" s="10">
        <v>2967.6308040131939</v>
      </c>
      <c r="O51" s="9">
        <v>21592481.73</v>
      </c>
      <c r="P51" s="9">
        <v>21592481.73</v>
      </c>
      <c r="Q51" s="9">
        <v>14781194</v>
      </c>
      <c r="R51" s="9">
        <v>7276</v>
      </c>
      <c r="S51" s="9">
        <v>-6811287.7300000004</v>
      </c>
      <c r="T51" s="9">
        <v>-483126.4</v>
      </c>
      <c r="U51" s="11">
        <v>1.61E-2</v>
      </c>
      <c r="V51" s="11">
        <v>1.61E-2</v>
      </c>
      <c r="W51" s="9">
        <v>0</v>
      </c>
      <c r="X51" s="9">
        <v>0</v>
      </c>
      <c r="Y51" s="12">
        <v>46203</v>
      </c>
      <c r="Z51" s="8" t="s">
        <v>60</v>
      </c>
      <c r="AA51" s="13"/>
      <c r="AB51" s="12"/>
      <c r="AC51" s="12"/>
      <c r="AD51" s="12"/>
      <c r="AE51" s="8"/>
      <c r="AF51" s="12"/>
      <c r="AG51" s="8"/>
      <c r="AH51" s="8" t="s">
        <v>76</v>
      </c>
      <c r="AI51" s="8"/>
      <c r="AJ51" s="8"/>
      <c r="AK51" s="8" t="s">
        <v>272</v>
      </c>
      <c r="AL51" s="8" t="s">
        <v>378</v>
      </c>
      <c r="AM51" s="8" t="s">
        <v>65</v>
      </c>
    </row>
    <row r="52" spans="1:39" ht="12.95" customHeight="1">
      <c r="A52" s="8" t="s">
        <v>198</v>
      </c>
      <c r="B52" s="8" t="s">
        <v>199</v>
      </c>
      <c r="C52" s="8" t="s">
        <v>379</v>
      </c>
      <c r="D52" s="8" t="s">
        <v>380</v>
      </c>
      <c r="E52" s="8" t="s">
        <v>381</v>
      </c>
      <c r="F52" s="8" t="s">
        <v>203</v>
      </c>
      <c r="G52" s="8" t="s">
        <v>204</v>
      </c>
      <c r="H52" s="9">
        <v>4163</v>
      </c>
      <c r="I52" s="9">
        <v>1</v>
      </c>
      <c r="J52" s="10">
        <v>4277.2</v>
      </c>
      <c r="K52" s="10">
        <v>4404</v>
      </c>
      <c r="L52" s="11">
        <v>2.8792007266121706E-2</v>
      </c>
      <c r="M52" s="8" t="s">
        <v>59</v>
      </c>
      <c r="N52" s="10">
        <v>2019.9593346144607</v>
      </c>
      <c r="O52" s="9">
        <v>8409090.7100000009</v>
      </c>
      <c r="P52" s="9">
        <v>8409090.7100000009</v>
      </c>
      <c r="Q52" s="9">
        <v>18333852</v>
      </c>
      <c r="R52" s="9">
        <v>4163</v>
      </c>
      <c r="S52" s="9">
        <v>9924761.2899999991</v>
      </c>
      <c r="T52" s="9">
        <v>527868.4</v>
      </c>
      <c r="U52" s="11">
        <v>1.9900000000000001E-2</v>
      </c>
      <c r="V52" s="11">
        <v>0.02</v>
      </c>
      <c r="W52" s="9">
        <v>0</v>
      </c>
      <c r="X52" s="9">
        <v>0</v>
      </c>
      <c r="Y52" s="12">
        <v>46203</v>
      </c>
      <c r="Z52" s="8" t="s">
        <v>60</v>
      </c>
      <c r="AA52" s="13"/>
      <c r="AB52" s="12"/>
      <c r="AC52" s="12"/>
      <c r="AD52" s="12"/>
      <c r="AE52" s="8"/>
      <c r="AF52" s="12"/>
      <c r="AG52" s="8"/>
      <c r="AH52" s="8" t="s">
        <v>76</v>
      </c>
      <c r="AI52" s="8"/>
      <c r="AJ52" s="8"/>
      <c r="AK52" s="8" t="s">
        <v>209</v>
      </c>
      <c r="AL52" s="8" t="s">
        <v>381</v>
      </c>
      <c r="AM52" s="8" t="s">
        <v>65</v>
      </c>
    </row>
    <row r="53" spans="1:39" ht="12.95" customHeight="1">
      <c r="A53" s="8" t="s">
        <v>198</v>
      </c>
      <c r="B53" s="8" t="s">
        <v>199</v>
      </c>
      <c r="C53" s="8" t="s">
        <v>382</v>
      </c>
      <c r="D53" s="8" t="s">
        <v>383</v>
      </c>
      <c r="E53" s="8" t="s">
        <v>384</v>
      </c>
      <c r="F53" s="8" t="s">
        <v>203</v>
      </c>
      <c r="G53" s="8" t="s">
        <v>204</v>
      </c>
      <c r="H53" s="9">
        <v>15186</v>
      </c>
      <c r="I53" s="9">
        <v>2</v>
      </c>
      <c r="J53" s="10">
        <v>1998.1</v>
      </c>
      <c r="K53" s="10">
        <v>2009.1</v>
      </c>
      <c r="L53" s="11">
        <v>5.4750883480165248E-3</v>
      </c>
      <c r="M53" s="8" t="s">
        <v>59</v>
      </c>
      <c r="N53" s="10">
        <v>1374.1747286974846</v>
      </c>
      <c r="O53" s="9">
        <v>20868217.43</v>
      </c>
      <c r="P53" s="9">
        <v>20868217.43</v>
      </c>
      <c r="Q53" s="9">
        <v>30510192.600000001</v>
      </c>
      <c r="R53" s="9">
        <v>30372</v>
      </c>
      <c r="S53" s="9">
        <v>9641975.1699999999</v>
      </c>
      <c r="T53" s="9">
        <v>167046</v>
      </c>
      <c r="U53" s="11">
        <v>3.32E-2</v>
      </c>
      <c r="V53" s="11">
        <v>3.32E-2</v>
      </c>
      <c r="W53" s="9">
        <v>0</v>
      </c>
      <c r="X53" s="9">
        <v>0</v>
      </c>
      <c r="Y53" s="12">
        <v>46203</v>
      </c>
      <c r="Z53" s="8" t="s">
        <v>60</v>
      </c>
      <c r="AA53" s="13"/>
      <c r="AB53" s="12"/>
      <c r="AC53" s="12"/>
      <c r="AD53" s="12"/>
      <c r="AE53" s="8"/>
      <c r="AF53" s="12"/>
      <c r="AG53" s="8"/>
      <c r="AH53" s="8" t="s">
        <v>76</v>
      </c>
      <c r="AI53" s="8"/>
      <c r="AJ53" s="8"/>
      <c r="AK53" s="8" t="s">
        <v>305</v>
      </c>
      <c r="AL53" s="8" t="s">
        <v>385</v>
      </c>
      <c r="AM53" s="8" t="s">
        <v>65</v>
      </c>
    </row>
    <row r="54" spans="1:39" ht="12.95" customHeight="1">
      <c r="A54" s="8" t="s">
        <v>198</v>
      </c>
      <c r="B54" s="8" t="s">
        <v>199</v>
      </c>
      <c r="C54" s="8" t="s">
        <v>386</v>
      </c>
      <c r="D54" s="8" t="s">
        <v>387</v>
      </c>
      <c r="E54" s="8" t="s">
        <v>388</v>
      </c>
      <c r="F54" s="8" t="s">
        <v>203</v>
      </c>
      <c r="G54" s="8" t="s">
        <v>204</v>
      </c>
      <c r="H54" s="9">
        <v>10323</v>
      </c>
      <c r="I54" s="9">
        <v>1</v>
      </c>
      <c r="J54" s="10">
        <v>1295.8</v>
      </c>
      <c r="K54" s="10">
        <v>1277.5999999999999</v>
      </c>
      <c r="L54" s="11">
        <v>-1.4245460237946149E-2</v>
      </c>
      <c r="M54" s="8" t="s">
        <v>59</v>
      </c>
      <c r="N54" s="10">
        <v>1066.2128082921631</v>
      </c>
      <c r="O54" s="9">
        <v>11006514.82</v>
      </c>
      <c r="P54" s="9">
        <v>11006514.82</v>
      </c>
      <c r="Q54" s="9">
        <v>13188664.800000001</v>
      </c>
      <c r="R54" s="9">
        <v>10323</v>
      </c>
      <c r="S54" s="9">
        <v>2182149.98</v>
      </c>
      <c r="T54" s="9">
        <v>-187878.6</v>
      </c>
      <c r="U54" s="11">
        <v>1.44E-2</v>
      </c>
      <c r="V54" s="11">
        <v>1.44E-2</v>
      </c>
      <c r="W54" s="9">
        <v>0</v>
      </c>
      <c r="X54" s="9">
        <v>0</v>
      </c>
      <c r="Y54" s="12">
        <v>46203</v>
      </c>
      <c r="Z54" s="8" t="s">
        <v>60</v>
      </c>
      <c r="AA54" s="13"/>
      <c r="AB54" s="12"/>
      <c r="AC54" s="12"/>
      <c r="AD54" s="12"/>
      <c r="AE54" s="8"/>
      <c r="AF54" s="12"/>
      <c r="AG54" s="8"/>
      <c r="AH54" s="8" t="s">
        <v>76</v>
      </c>
      <c r="AI54" s="8"/>
      <c r="AJ54" s="8"/>
      <c r="AK54" s="8" t="s">
        <v>209</v>
      </c>
      <c r="AL54" s="8" t="s">
        <v>389</v>
      </c>
      <c r="AM54" s="8" t="s">
        <v>65</v>
      </c>
    </row>
    <row r="55" spans="1:39" ht="12.95" customHeight="1">
      <c r="A55" s="8" t="s">
        <v>198</v>
      </c>
      <c r="B55" s="8" t="s">
        <v>199</v>
      </c>
      <c r="C55" s="8" t="s">
        <v>390</v>
      </c>
      <c r="D55" s="8" t="s">
        <v>391</v>
      </c>
      <c r="E55" s="8" t="s">
        <v>392</v>
      </c>
      <c r="F55" s="8" t="s">
        <v>203</v>
      </c>
      <c r="G55" s="8" t="s">
        <v>204</v>
      </c>
      <c r="H55" s="9">
        <v>6853</v>
      </c>
      <c r="I55" s="9">
        <v>1</v>
      </c>
      <c r="J55" s="10">
        <v>1326.8</v>
      </c>
      <c r="K55" s="10">
        <v>1336.1</v>
      </c>
      <c r="L55" s="11">
        <v>6.9605568445475635E-3</v>
      </c>
      <c r="M55" s="8" t="s">
        <v>59</v>
      </c>
      <c r="N55" s="10">
        <v>1560.1236086385525</v>
      </c>
      <c r="O55" s="9">
        <v>10691527.09</v>
      </c>
      <c r="P55" s="9">
        <v>10691527.09</v>
      </c>
      <c r="Q55" s="9">
        <v>9156293.3000000007</v>
      </c>
      <c r="R55" s="9">
        <v>6853</v>
      </c>
      <c r="S55" s="9">
        <v>-1535233.79</v>
      </c>
      <c r="T55" s="9">
        <v>63732.9</v>
      </c>
      <c r="U55" s="11">
        <v>0.01</v>
      </c>
      <c r="V55" s="11">
        <v>0.01</v>
      </c>
      <c r="W55" s="9">
        <v>0</v>
      </c>
      <c r="X55" s="9">
        <v>0</v>
      </c>
      <c r="Y55" s="12">
        <v>46203</v>
      </c>
      <c r="Z55" s="8" t="s">
        <v>60</v>
      </c>
      <c r="AA55" s="13"/>
      <c r="AB55" s="12"/>
      <c r="AC55" s="12"/>
      <c r="AD55" s="12"/>
      <c r="AE55" s="8"/>
      <c r="AF55" s="12"/>
      <c r="AG55" s="8"/>
      <c r="AH55" s="8" t="s">
        <v>76</v>
      </c>
      <c r="AI55" s="8"/>
      <c r="AJ55" s="8"/>
      <c r="AK55" s="8" t="s">
        <v>373</v>
      </c>
      <c r="AL55" s="8" t="s">
        <v>392</v>
      </c>
      <c r="AM55" s="8" t="s">
        <v>65</v>
      </c>
    </row>
    <row r="56" spans="1:39" ht="12.95" customHeight="1">
      <c r="A56" s="8" t="s">
        <v>198</v>
      </c>
      <c r="B56" s="8" t="s">
        <v>199</v>
      </c>
      <c r="C56" s="8" t="s">
        <v>393</v>
      </c>
      <c r="D56" s="8" t="s">
        <v>394</v>
      </c>
      <c r="E56" s="8" t="s">
        <v>395</v>
      </c>
      <c r="F56" s="8" t="s">
        <v>203</v>
      </c>
      <c r="G56" s="8" t="s">
        <v>204</v>
      </c>
      <c r="H56" s="9">
        <v>6268</v>
      </c>
      <c r="I56" s="9">
        <v>10</v>
      </c>
      <c r="J56" s="10">
        <v>1993.4</v>
      </c>
      <c r="K56" s="10">
        <v>1970.6</v>
      </c>
      <c r="L56" s="11">
        <v>-1.15700801786258E-2</v>
      </c>
      <c r="M56" s="8" t="s">
        <v>59</v>
      </c>
      <c r="N56" s="10">
        <v>1144.2834061901724</v>
      </c>
      <c r="O56" s="9">
        <v>7172368.3899999997</v>
      </c>
      <c r="P56" s="9">
        <v>7172368.3899999997</v>
      </c>
      <c r="Q56" s="9">
        <v>12351720.800000001</v>
      </c>
      <c r="R56" s="9">
        <v>62680</v>
      </c>
      <c r="S56" s="9">
        <v>5179352.41</v>
      </c>
      <c r="T56" s="9">
        <v>-142910.39999999999</v>
      </c>
      <c r="U56" s="11">
        <v>1.34E-2</v>
      </c>
      <c r="V56" s="11">
        <v>1.34E-2</v>
      </c>
      <c r="W56" s="9">
        <v>0</v>
      </c>
      <c r="X56" s="9">
        <v>0</v>
      </c>
      <c r="Y56" s="12">
        <v>46203</v>
      </c>
      <c r="Z56" s="8" t="s">
        <v>60</v>
      </c>
      <c r="AA56" s="13"/>
      <c r="AB56" s="12"/>
      <c r="AC56" s="12"/>
      <c r="AD56" s="12"/>
      <c r="AE56" s="8"/>
      <c r="AF56" s="12"/>
      <c r="AG56" s="8"/>
      <c r="AH56" s="8" t="s">
        <v>76</v>
      </c>
      <c r="AI56" s="8"/>
      <c r="AJ56" s="8"/>
      <c r="AK56" s="8" t="s">
        <v>396</v>
      </c>
      <c r="AL56" s="8" t="s">
        <v>397</v>
      </c>
      <c r="AM56" s="8" t="s">
        <v>65</v>
      </c>
    </row>
    <row r="57" spans="1:39" ht="12.95" customHeight="1">
      <c r="A57" s="8" t="s">
        <v>198</v>
      </c>
      <c r="B57" s="8" t="s">
        <v>199</v>
      </c>
      <c r="C57" s="8" t="s">
        <v>398</v>
      </c>
      <c r="D57" s="8" t="s">
        <v>399</v>
      </c>
      <c r="E57" s="8" t="s">
        <v>400</v>
      </c>
      <c r="F57" s="8" t="s">
        <v>203</v>
      </c>
      <c r="G57" s="8" t="s">
        <v>204</v>
      </c>
      <c r="H57" s="9">
        <v>27287</v>
      </c>
      <c r="I57" s="9">
        <v>2</v>
      </c>
      <c r="J57" s="10">
        <v>175.48</v>
      </c>
      <c r="K57" s="10">
        <v>170.39</v>
      </c>
      <c r="L57" s="11">
        <v>-2.9872645108281002E-2</v>
      </c>
      <c r="M57" s="8" t="s">
        <v>59</v>
      </c>
      <c r="N57" s="10">
        <v>211.4522003151684</v>
      </c>
      <c r="O57" s="9">
        <v>5769896.1900000004</v>
      </c>
      <c r="P57" s="9">
        <v>5769896.1900000004</v>
      </c>
      <c r="Q57" s="9">
        <v>4649431.93</v>
      </c>
      <c r="R57" s="9">
        <v>54574</v>
      </c>
      <c r="S57" s="9">
        <v>-1120464.26</v>
      </c>
      <c r="T57" s="9">
        <v>-138890.82999999999</v>
      </c>
      <c r="U57" s="11">
        <v>5.1000000000000004E-3</v>
      </c>
      <c r="V57" s="11">
        <v>5.1000000000000004E-3</v>
      </c>
      <c r="W57" s="9">
        <v>0</v>
      </c>
      <c r="X57" s="9">
        <v>0</v>
      </c>
      <c r="Y57" s="12">
        <v>46203</v>
      </c>
      <c r="Z57" s="8" t="s">
        <v>60</v>
      </c>
      <c r="AA57" s="13"/>
      <c r="AB57" s="12"/>
      <c r="AC57" s="12"/>
      <c r="AD57" s="12"/>
      <c r="AE57" s="8"/>
      <c r="AF57" s="12"/>
      <c r="AG57" s="8"/>
      <c r="AH57" s="8" t="s">
        <v>76</v>
      </c>
      <c r="AI57" s="8"/>
      <c r="AJ57" s="8"/>
      <c r="AK57" s="8" t="s">
        <v>272</v>
      </c>
      <c r="AL57" s="8" t="s">
        <v>401</v>
      </c>
      <c r="AM57" s="8" t="s">
        <v>65</v>
      </c>
    </row>
    <row r="58" spans="1:39" ht="12.95" customHeight="1">
      <c r="A58" s="8" t="s">
        <v>198</v>
      </c>
      <c r="B58" s="8" t="s">
        <v>199</v>
      </c>
      <c r="C58" s="7"/>
      <c r="D58" s="7"/>
      <c r="E58" s="7"/>
      <c r="F58" s="6" t="s">
        <v>402</v>
      </c>
      <c r="G58" s="7"/>
      <c r="H58" s="7"/>
      <c r="I58" s="7"/>
      <c r="J58" s="7"/>
      <c r="K58" s="7"/>
      <c r="L58" s="7"/>
      <c r="M58" s="7"/>
      <c r="N58" s="7"/>
      <c r="O58" s="14">
        <v>748214757.32000005</v>
      </c>
      <c r="P58" s="15">
        <v>748214757.32000005</v>
      </c>
      <c r="Q58" s="15">
        <v>900068560.11000001</v>
      </c>
      <c r="R58" s="7"/>
      <c r="S58" s="15">
        <v>151853802.78999999</v>
      </c>
      <c r="T58" s="15">
        <v>-27299.29</v>
      </c>
      <c r="U58" s="16">
        <v>0.97929999999999995</v>
      </c>
      <c r="V58" s="16">
        <v>0.97970000000000002</v>
      </c>
      <c r="W58" s="15">
        <v>0</v>
      </c>
      <c r="X58" s="15">
        <v>0</v>
      </c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</row>
    <row r="59" spans="1:39" ht="12.95" customHeight="1">
      <c r="A59" s="8" t="s">
        <v>198</v>
      </c>
      <c r="B59" s="8" t="s">
        <v>199</v>
      </c>
      <c r="C59" s="6" t="s">
        <v>122</v>
      </c>
      <c r="D59" s="7"/>
      <c r="E59" s="6" t="s">
        <v>122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15">
        <v>357492.16479028697</v>
      </c>
      <c r="R59" s="7"/>
      <c r="S59" s="7"/>
      <c r="T59" s="7"/>
      <c r="U59" s="16">
        <v>4.0000000000000002E-4</v>
      </c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</row>
    <row r="60" spans="1:39" ht="12.95" customHeight="1">
      <c r="A60" s="8" t="s">
        <v>198</v>
      </c>
      <c r="B60" s="8" t="s">
        <v>199</v>
      </c>
      <c r="C60" s="6" t="s">
        <v>123</v>
      </c>
      <c r="D60" s="7"/>
      <c r="E60" s="6" t="s">
        <v>123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15">
        <v>919051440.27479029</v>
      </c>
      <c r="R60" s="7"/>
      <c r="S60" s="7"/>
      <c r="T60" s="7"/>
      <c r="U60" s="16">
        <v>1</v>
      </c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</row>
    <row r="61" spans="1:39" ht="12.95" customHeight="1">
      <c r="A61" s="2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</row>
    <row r="62" spans="1:39" ht="12.95" customHeight="1">
      <c r="A62" s="8" t="s">
        <v>403</v>
      </c>
      <c r="B62" s="8" t="s">
        <v>3</v>
      </c>
      <c r="C62" s="8" t="s">
        <v>200</v>
      </c>
      <c r="D62" s="8" t="s">
        <v>201</v>
      </c>
      <c r="E62" s="8" t="s">
        <v>202</v>
      </c>
      <c r="F62" s="8" t="s">
        <v>203</v>
      </c>
      <c r="G62" s="8" t="s">
        <v>204</v>
      </c>
      <c r="H62" s="9">
        <v>1253</v>
      </c>
      <c r="I62" s="9">
        <v>2</v>
      </c>
      <c r="J62" s="10">
        <v>34975</v>
      </c>
      <c r="K62" s="10">
        <v>34920</v>
      </c>
      <c r="L62" s="11">
        <v>-1.575028636884307E-3</v>
      </c>
      <c r="M62" s="8" t="s">
        <v>59</v>
      </c>
      <c r="N62" s="10">
        <v>15283.542833200319</v>
      </c>
      <c r="O62" s="9">
        <v>19150279.170000002</v>
      </c>
      <c r="P62" s="9">
        <v>19150279.170000002</v>
      </c>
      <c r="Q62" s="9">
        <v>43754760</v>
      </c>
      <c r="R62" s="9">
        <v>2506</v>
      </c>
      <c r="S62" s="9">
        <v>24604480.829999998</v>
      </c>
      <c r="T62" s="9">
        <v>-68915</v>
      </c>
      <c r="U62" s="11">
        <v>3.9399999999999998E-2</v>
      </c>
      <c r="V62" s="11">
        <v>4.24E-2</v>
      </c>
      <c r="W62" s="9">
        <v>0</v>
      </c>
      <c r="X62" s="9">
        <v>0</v>
      </c>
      <c r="Y62" s="12">
        <v>46203</v>
      </c>
      <c r="Z62" s="8" t="s">
        <v>60</v>
      </c>
      <c r="AA62" s="13"/>
      <c r="AB62" s="12"/>
      <c r="AC62" s="12"/>
      <c r="AD62" s="12"/>
      <c r="AE62" s="8"/>
      <c r="AF62" s="12"/>
      <c r="AG62" s="8"/>
      <c r="AH62" s="8" t="s">
        <v>76</v>
      </c>
      <c r="AI62" s="8"/>
      <c r="AJ62" s="8"/>
      <c r="AK62" s="8" t="s">
        <v>205</v>
      </c>
      <c r="AL62" s="8" t="s">
        <v>202</v>
      </c>
      <c r="AM62" s="8" t="s">
        <v>65</v>
      </c>
    </row>
    <row r="63" spans="1:39" ht="12.95" customHeight="1">
      <c r="A63" s="8" t="s">
        <v>403</v>
      </c>
      <c r="B63" s="8" t="s">
        <v>3</v>
      </c>
      <c r="C63" s="8" t="s">
        <v>206</v>
      </c>
      <c r="D63" s="8" t="s">
        <v>207</v>
      </c>
      <c r="E63" s="8" t="s">
        <v>208</v>
      </c>
      <c r="F63" s="8" t="s">
        <v>203</v>
      </c>
      <c r="G63" s="8" t="s">
        <v>204</v>
      </c>
      <c r="H63" s="9">
        <v>3925</v>
      </c>
      <c r="I63" s="9">
        <v>10</v>
      </c>
      <c r="J63" s="10">
        <v>7413</v>
      </c>
      <c r="K63" s="10">
        <v>7530</v>
      </c>
      <c r="L63" s="11">
        <v>1.5537848605577689E-2</v>
      </c>
      <c r="M63" s="8" t="s">
        <v>59</v>
      </c>
      <c r="N63" s="10">
        <v>6828.3472178343945</v>
      </c>
      <c r="O63" s="9">
        <v>26801262.829999998</v>
      </c>
      <c r="P63" s="9">
        <v>26801262.829999998</v>
      </c>
      <c r="Q63" s="9">
        <v>29555250</v>
      </c>
      <c r="R63" s="9">
        <v>39250</v>
      </c>
      <c r="S63" s="9">
        <v>2753987.17</v>
      </c>
      <c r="T63" s="9">
        <v>459225</v>
      </c>
      <c r="U63" s="11">
        <v>2.6599999999999999E-2</v>
      </c>
      <c r="V63" s="11">
        <v>2.86E-2</v>
      </c>
      <c r="W63" s="9">
        <v>0</v>
      </c>
      <c r="X63" s="9">
        <v>0</v>
      </c>
      <c r="Y63" s="12">
        <v>46203</v>
      </c>
      <c r="Z63" s="8" t="s">
        <v>60</v>
      </c>
      <c r="AA63" s="13"/>
      <c r="AB63" s="12"/>
      <c r="AC63" s="12"/>
      <c r="AD63" s="12"/>
      <c r="AE63" s="8"/>
      <c r="AF63" s="12"/>
      <c r="AG63" s="8"/>
      <c r="AH63" s="8" t="s">
        <v>76</v>
      </c>
      <c r="AI63" s="8"/>
      <c r="AJ63" s="8"/>
      <c r="AK63" s="8" t="s">
        <v>209</v>
      </c>
      <c r="AL63" s="8" t="s">
        <v>208</v>
      </c>
      <c r="AM63" s="8" t="s">
        <v>65</v>
      </c>
    </row>
    <row r="64" spans="1:39" ht="12.95" customHeight="1">
      <c r="A64" s="8" t="s">
        <v>403</v>
      </c>
      <c r="B64" s="8" t="s">
        <v>3</v>
      </c>
      <c r="C64" s="8" t="s">
        <v>210</v>
      </c>
      <c r="D64" s="8" t="s">
        <v>211</v>
      </c>
      <c r="E64" s="8" t="s">
        <v>212</v>
      </c>
      <c r="F64" s="8" t="s">
        <v>203</v>
      </c>
      <c r="G64" s="8" t="s">
        <v>204</v>
      </c>
      <c r="H64" s="9">
        <v>3732</v>
      </c>
      <c r="I64" s="9">
        <v>2</v>
      </c>
      <c r="J64" s="10">
        <v>7128</v>
      </c>
      <c r="K64" s="10">
        <v>7031</v>
      </c>
      <c r="L64" s="11">
        <v>-1.3796046081638457E-2</v>
      </c>
      <c r="M64" s="8" t="s">
        <v>59</v>
      </c>
      <c r="N64" s="10">
        <v>6344.8316023579846</v>
      </c>
      <c r="O64" s="9">
        <v>23678911.539999999</v>
      </c>
      <c r="P64" s="9">
        <v>23678911.539999999</v>
      </c>
      <c r="Q64" s="9">
        <v>26239692</v>
      </c>
      <c r="R64" s="9">
        <v>7464</v>
      </c>
      <c r="S64" s="9">
        <v>2560780.46</v>
      </c>
      <c r="T64" s="9">
        <v>-348957.99</v>
      </c>
      <c r="U64" s="11">
        <v>2.3699999999999999E-2</v>
      </c>
      <c r="V64" s="11">
        <v>2.5399999999999999E-2</v>
      </c>
      <c r="W64" s="9">
        <v>0</v>
      </c>
      <c r="X64" s="9">
        <v>0</v>
      </c>
      <c r="Y64" s="12">
        <v>46203</v>
      </c>
      <c r="Z64" s="8" t="s">
        <v>60</v>
      </c>
      <c r="AA64" s="13"/>
      <c r="AB64" s="12"/>
      <c r="AC64" s="12"/>
      <c r="AD64" s="12"/>
      <c r="AE64" s="8"/>
      <c r="AF64" s="12"/>
      <c r="AG64" s="8"/>
      <c r="AH64" s="8" t="s">
        <v>76</v>
      </c>
      <c r="AI64" s="8"/>
      <c r="AJ64" s="8"/>
      <c r="AK64" s="8" t="s">
        <v>205</v>
      </c>
      <c r="AL64" s="8" t="s">
        <v>213</v>
      </c>
      <c r="AM64" s="8" t="s">
        <v>65</v>
      </c>
    </row>
    <row r="65" spans="1:39" ht="12.95" customHeight="1">
      <c r="A65" s="8" t="s">
        <v>403</v>
      </c>
      <c r="B65" s="8" t="s">
        <v>3</v>
      </c>
      <c r="C65" s="8" t="s">
        <v>218</v>
      </c>
      <c r="D65" s="8" t="s">
        <v>219</v>
      </c>
      <c r="E65" s="8" t="s">
        <v>220</v>
      </c>
      <c r="F65" s="8" t="s">
        <v>203</v>
      </c>
      <c r="G65" s="8" t="s">
        <v>204</v>
      </c>
      <c r="H65" s="9">
        <v>2935</v>
      </c>
      <c r="I65" s="9">
        <v>10</v>
      </c>
      <c r="J65" s="10">
        <v>9630</v>
      </c>
      <c r="K65" s="10">
        <v>9716</v>
      </c>
      <c r="L65" s="11">
        <v>8.8513791683820509E-3</v>
      </c>
      <c r="M65" s="8" t="s">
        <v>59</v>
      </c>
      <c r="N65" s="10">
        <v>8958.969141396934</v>
      </c>
      <c r="O65" s="9">
        <v>26294574.43</v>
      </c>
      <c r="P65" s="9">
        <v>26294574.43</v>
      </c>
      <c r="Q65" s="9">
        <v>28516460</v>
      </c>
      <c r="R65" s="9">
        <v>29350</v>
      </c>
      <c r="S65" s="9">
        <v>2221885.5699999998</v>
      </c>
      <c r="T65" s="9">
        <v>252410</v>
      </c>
      <c r="U65" s="11">
        <v>2.5700000000000001E-2</v>
      </c>
      <c r="V65" s="11">
        <v>2.76E-2</v>
      </c>
      <c r="W65" s="9">
        <v>0</v>
      </c>
      <c r="X65" s="9">
        <v>0</v>
      </c>
      <c r="Y65" s="12">
        <v>46203</v>
      </c>
      <c r="Z65" s="8" t="s">
        <v>60</v>
      </c>
      <c r="AA65" s="13"/>
      <c r="AB65" s="12"/>
      <c r="AC65" s="12"/>
      <c r="AD65" s="12"/>
      <c r="AE65" s="8"/>
      <c r="AF65" s="12"/>
      <c r="AG65" s="8"/>
      <c r="AH65" s="8" t="s">
        <v>76</v>
      </c>
      <c r="AI65" s="8"/>
      <c r="AJ65" s="8"/>
      <c r="AK65" s="8" t="s">
        <v>221</v>
      </c>
      <c r="AL65" s="8" t="s">
        <v>222</v>
      </c>
      <c r="AM65" s="8" t="s">
        <v>65</v>
      </c>
    </row>
    <row r="66" spans="1:39" ht="12.95" customHeight="1">
      <c r="A66" s="8" t="s">
        <v>403</v>
      </c>
      <c r="B66" s="8" t="s">
        <v>3</v>
      </c>
      <c r="C66" s="8" t="s">
        <v>404</v>
      </c>
      <c r="D66" s="8" t="s">
        <v>405</v>
      </c>
      <c r="E66" s="8" t="s">
        <v>406</v>
      </c>
      <c r="F66" s="8" t="s">
        <v>203</v>
      </c>
      <c r="G66" s="8" t="s">
        <v>204</v>
      </c>
      <c r="H66" s="9">
        <v>5407</v>
      </c>
      <c r="I66" s="9">
        <v>10</v>
      </c>
      <c r="J66" s="10">
        <v>2207.8000000000002</v>
      </c>
      <c r="K66" s="10">
        <v>2161.6</v>
      </c>
      <c r="L66" s="11">
        <v>-2.1373056994818652E-2</v>
      </c>
      <c r="M66" s="8" t="s">
        <v>59</v>
      </c>
      <c r="N66" s="10">
        <v>2735.9234288884777</v>
      </c>
      <c r="O66" s="9">
        <v>14793137.98</v>
      </c>
      <c r="P66" s="9">
        <v>14793137.98</v>
      </c>
      <c r="Q66" s="9">
        <v>11687771.199999999</v>
      </c>
      <c r="R66" s="9">
        <v>54070</v>
      </c>
      <c r="S66" s="9">
        <v>-3105366.78</v>
      </c>
      <c r="T66" s="9">
        <v>-249803.4</v>
      </c>
      <c r="U66" s="11">
        <v>1.0500000000000001E-2</v>
      </c>
      <c r="V66" s="11">
        <v>1.1299999999999999E-2</v>
      </c>
      <c r="W66" s="9">
        <v>0</v>
      </c>
      <c r="X66" s="9">
        <v>0</v>
      </c>
      <c r="Y66" s="12">
        <v>46203</v>
      </c>
      <c r="Z66" s="8" t="s">
        <v>60</v>
      </c>
      <c r="AA66" s="13"/>
      <c r="AB66" s="12"/>
      <c r="AC66" s="12"/>
      <c r="AD66" s="12"/>
      <c r="AE66" s="8"/>
      <c r="AF66" s="12"/>
      <c r="AG66" s="8"/>
      <c r="AH66" s="8" t="s">
        <v>76</v>
      </c>
      <c r="AI66" s="8"/>
      <c r="AJ66" s="8"/>
      <c r="AK66" s="8" t="s">
        <v>272</v>
      </c>
      <c r="AL66" s="8" t="s">
        <v>407</v>
      </c>
      <c r="AM66" s="8" t="s">
        <v>65</v>
      </c>
    </row>
    <row r="67" spans="1:39" ht="12.95" customHeight="1">
      <c r="A67" s="8" t="s">
        <v>403</v>
      </c>
      <c r="B67" s="8" t="s">
        <v>3</v>
      </c>
      <c r="C67" s="8" t="s">
        <v>408</v>
      </c>
      <c r="D67" s="8" t="s">
        <v>409</v>
      </c>
      <c r="E67" s="8" t="s">
        <v>410</v>
      </c>
      <c r="F67" s="8" t="s">
        <v>203</v>
      </c>
      <c r="G67" s="8" t="s">
        <v>204</v>
      </c>
      <c r="H67" s="9">
        <v>41023</v>
      </c>
      <c r="I67" s="9">
        <v>1</v>
      </c>
      <c r="J67" s="10">
        <v>234.25</v>
      </c>
      <c r="K67" s="10">
        <v>233.23</v>
      </c>
      <c r="L67" s="11">
        <v>-4.3733653475110405E-3</v>
      </c>
      <c r="M67" s="8" t="s">
        <v>59</v>
      </c>
      <c r="N67" s="10">
        <v>324.47061282695074</v>
      </c>
      <c r="O67" s="9">
        <v>13310757.949999999</v>
      </c>
      <c r="P67" s="9">
        <v>13310757.949999999</v>
      </c>
      <c r="Q67" s="9">
        <v>9567794.2899999991</v>
      </c>
      <c r="R67" s="9">
        <v>41023</v>
      </c>
      <c r="S67" s="9">
        <v>-3742963.66</v>
      </c>
      <c r="T67" s="9">
        <v>-41843.46</v>
      </c>
      <c r="U67" s="11">
        <v>8.6E-3</v>
      </c>
      <c r="V67" s="11">
        <v>9.2999999999999992E-3</v>
      </c>
      <c r="W67" s="9">
        <v>0</v>
      </c>
      <c r="X67" s="9">
        <v>0</v>
      </c>
      <c r="Y67" s="12">
        <v>46203</v>
      </c>
      <c r="Z67" s="8" t="s">
        <v>60</v>
      </c>
      <c r="AA67" s="13"/>
      <c r="AB67" s="12"/>
      <c r="AC67" s="12"/>
      <c r="AD67" s="12"/>
      <c r="AE67" s="8"/>
      <c r="AF67" s="12"/>
      <c r="AG67" s="8"/>
      <c r="AH67" s="8" t="s">
        <v>76</v>
      </c>
      <c r="AI67" s="8"/>
      <c r="AJ67" s="8"/>
      <c r="AK67" s="8" t="s">
        <v>209</v>
      </c>
      <c r="AL67" s="8" t="s">
        <v>410</v>
      </c>
      <c r="AM67" s="8" t="s">
        <v>65</v>
      </c>
    </row>
    <row r="68" spans="1:39" ht="12.95" customHeight="1">
      <c r="A68" s="8" t="s">
        <v>403</v>
      </c>
      <c r="B68" s="8" t="s">
        <v>3</v>
      </c>
      <c r="C68" s="8" t="s">
        <v>227</v>
      </c>
      <c r="D68" s="8" t="s">
        <v>228</v>
      </c>
      <c r="E68" s="8" t="s">
        <v>229</v>
      </c>
      <c r="F68" s="8" t="s">
        <v>203</v>
      </c>
      <c r="G68" s="8" t="s">
        <v>204</v>
      </c>
      <c r="H68" s="9">
        <v>38489</v>
      </c>
      <c r="I68" s="9">
        <v>2</v>
      </c>
      <c r="J68" s="10">
        <v>788.65</v>
      </c>
      <c r="K68" s="10">
        <v>796.85</v>
      </c>
      <c r="L68" s="11">
        <v>1.0290518918240572E-2</v>
      </c>
      <c r="M68" s="8" t="s">
        <v>59</v>
      </c>
      <c r="N68" s="10">
        <v>807.81451401699189</v>
      </c>
      <c r="O68" s="9">
        <v>31091972.829999998</v>
      </c>
      <c r="P68" s="9">
        <v>31091972.829999998</v>
      </c>
      <c r="Q68" s="9">
        <v>30669959.649999999</v>
      </c>
      <c r="R68" s="9">
        <v>76978</v>
      </c>
      <c r="S68" s="9">
        <v>-422013.18</v>
      </c>
      <c r="T68" s="9">
        <v>315609.8</v>
      </c>
      <c r="U68" s="11">
        <v>2.76E-2</v>
      </c>
      <c r="V68" s="11">
        <v>2.9700000000000001E-2</v>
      </c>
      <c r="W68" s="9">
        <v>0</v>
      </c>
      <c r="X68" s="9">
        <v>0</v>
      </c>
      <c r="Y68" s="12">
        <v>46203</v>
      </c>
      <c r="Z68" s="8" t="s">
        <v>60</v>
      </c>
      <c r="AA68" s="13"/>
      <c r="AB68" s="12"/>
      <c r="AC68" s="12"/>
      <c r="AD68" s="12"/>
      <c r="AE68" s="8"/>
      <c r="AF68" s="12"/>
      <c r="AG68" s="8"/>
      <c r="AH68" s="8" t="s">
        <v>76</v>
      </c>
      <c r="AI68" s="8"/>
      <c r="AJ68" s="8"/>
      <c r="AK68" s="8" t="s">
        <v>230</v>
      </c>
      <c r="AL68" s="8" t="s">
        <v>229</v>
      </c>
      <c r="AM68" s="8" t="s">
        <v>65</v>
      </c>
    </row>
    <row r="69" spans="1:39" ht="12.95" customHeight="1">
      <c r="A69" s="8" t="s">
        <v>403</v>
      </c>
      <c r="B69" s="8" t="s">
        <v>3</v>
      </c>
      <c r="C69" s="8" t="s">
        <v>231</v>
      </c>
      <c r="D69" s="8" t="s">
        <v>232</v>
      </c>
      <c r="E69" s="8" t="s">
        <v>233</v>
      </c>
      <c r="F69" s="8" t="s">
        <v>203</v>
      </c>
      <c r="G69" s="8" t="s">
        <v>204</v>
      </c>
      <c r="H69" s="9">
        <v>189060</v>
      </c>
      <c r="I69" s="9">
        <v>5</v>
      </c>
      <c r="J69" s="10">
        <v>185.1</v>
      </c>
      <c r="K69" s="10">
        <v>184.43</v>
      </c>
      <c r="L69" s="11">
        <v>-3.6328146180122541E-3</v>
      </c>
      <c r="M69" s="8" t="s">
        <v>59</v>
      </c>
      <c r="N69" s="10">
        <v>196.8025398815191</v>
      </c>
      <c r="O69" s="9">
        <v>37207488.189999998</v>
      </c>
      <c r="P69" s="9">
        <v>37207488.189999998</v>
      </c>
      <c r="Q69" s="9">
        <v>34868335.799999997</v>
      </c>
      <c r="R69" s="9">
        <v>945300</v>
      </c>
      <c r="S69" s="9">
        <v>-2339152.39</v>
      </c>
      <c r="T69" s="9">
        <v>-126670.2</v>
      </c>
      <c r="U69" s="11">
        <v>3.1399999999999997E-2</v>
      </c>
      <c r="V69" s="11">
        <v>3.3799999999999997E-2</v>
      </c>
      <c r="W69" s="9">
        <v>0</v>
      </c>
      <c r="X69" s="9">
        <v>0</v>
      </c>
      <c r="Y69" s="12">
        <v>46203</v>
      </c>
      <c r="Z69" s="8" t="s">
        <v>60</v>
      </c>
      <c r="AA69" s="13"/>
      <c r="AB69" s="12"/>
      <c r="AC69" s="12"/>
      <c r="AD69" s="12"/>
      <c r="AE69" s="8"/>
      <c r="AF69" s="12"/>
      <c r="AG69" s="8"/>
      <c r="AH69" s="8" t="s">
        <v>76</v>
      </c>
      <c r="AI69" s="8"/>
      <c r="AJ69" s="8"/>
      <c r="AK69" s="8" t="s">
        <v>234</v>
      </c>
      <c r="AL69" s="8" t="s">
        <v>235</v>
      </c>
      <c r="AM69" s="8" t="s">
        <v>65</v>
      </c>
    </row>
    <row r="70" spans="1:39" ht="12.95" customHeight="1">
      <c r="A70" s="8" t="s">
        <v>403</v>
      </c>
      <c r="B70" s="8" t="s">
        <v>3</v>
      </c>
      <c r="C70" s="8" t="s">
        <v>236</v>
      </c>
      <c r="D70" s="8" t="s">
        <v>237</v>
      </c>
      <c r="E70" s="8" t="s">
        <v>238</v>
      </c>
      <c r="F70" s="8" t="s">
        <v>203</v>
      </c>
      <c r="G70" s="8" t="s">
        <v>204</v>
      </c>
      <c r="H70" s="9">
        <v>17186</v>
      </c>
      <c r="I70" s="9">
        <v>10</v>
      </c>
      <c r="J70" s="10">
        <v>1297.9000000000001</v>
      </c>
      <c r="K70" s="10">
        <v>1305.5</v>
      </c>
      <c r="L70" s="11">
        <v>5.8215243201838376E-3</v>
      </c>
      <c r="M70" s="8" t="s">
        <v>59</v>
      </c>
      <c r="N70" s="10">
        <v>1535.4254678226464</v>
      </c>
      <c r="O70" s="9">
        <v>26387822.09</v>
      </c>
      <c r="P70" s="9">
        <v>26387822.09</v>
      </c>
      <c r="Q70" s="9">
        <v>22436323</v>
      </c>
      <c r="R70" s="9">
        <v>171860</v>
      </c>
      <c r="S70" s="9">
        <v>-3951499.09</v>
      </c>
      <c r="T70" s="9">
        <v>130613.6</v>
      </c>
      <c r="U70" s="11">
        <v>2.0199999999999999E-2</v>
      </c>
      <c r="V70" s="11">
        <v>2.1700000000000001E-2</v>
      </c>
      <c r="W70" s="9">
        <v>0</v>
      </c>
      <c r="X70" s="9">
        <v>0</v>
      </c>
      <c r="Y70" s="12">
        <v>46203</v>
      </c>
      <c r="Z70" s="8" t="s">
        <v>60</v>
      </c>
      <c r="AA70" s="13"/>
      <c r="AB70" s="12"/>
      <c r="AC70" s="12"/>
      <c r="AD70" s="12"/>
      <c r="AE70" s="8"/>
      <c r="AF70" s="12"/>
      <c r="AG70" s="8"/>
      <c r="AH70" s="8" t="s">
        <v>76</v>
      </c>
      <c r="AI70" s="8"/>
      <c r="AJ70" s="8"/>
      <c r="AK70" s="8" t="s">
        <v>230</v>
      </c>
      <c r="AL70" s="8" t="s">
        <v>238</v>
      </c>
      <c r="AM70" s="8" t="s">
        <v>65</v>
      </c>
    </row>
    <row r="71" spans="1:39" ht="12.95" customHeight="1">
      <c r="A71" s="8" t="s">
        <v>403</v>
      </c>
      <c r="B71" s="8" t="s">
        <v>3</v>
      </c>
      <c r="C71" s="8" t="s">
        <v>239</v>
      </c>
      <c r="D71" s="8" t="s">
        <v>240</v>
      </c>
      <c r="E71" s="8" t="s">
        <v>241</v>
      </c>
      <c r="F71" s="8" t="s">
        <v>203</v>
      </c>
      <c r="G71" s="8" t="s">
        <v>204</v>
      </c>
      <c r="H71" s="9">
        <v>113440</v>
      </c>
      <c r="I71" s="9">
        <v>2</v>
      </c>
      <c r="J71" s="10">
        <v>273.5</v>
      </c>
      <c r="K71" s="10">
        <v>274.75</v>
      </c>
      <c r="L71" s="11">
        <v>4.549590536851683E-3</v>
      </c>
      <c r="M71" s="8" t="s">
        <v>59</v>
      </c>
      <c r="N71" s="10">
        <v>309.14667269040905</v>
      </c>
      <c r="O71" s="9">
        <v>35069598.549999997</v>
      </c>
      <c r="P71" s="9">
        <v>35069598.549999997</v>
      </c>
      <c r="Q71" s="9">
        <v>31167640</v>
      </c>
      <c r="R71" s="9">
        <v>226880</v>
      </c>
      <c r="S71" s="9">
        <v>-3901958.55</v>
      </c>
      <c r="T71" s="9">
        <v>141800</v>
      </c>
      <c r="U71" s="11">
        <v>2.81E-2</v>
      </c>
      <c r="V71" s="11">
        <v>3.0200000000000001E-2</v>
      </c>
      <c r="W71" s="9">
        <v>0</v>
      </c>
      <c r="X71" s="9">
        <v>0</v>
      </c>
      <c r="Y71" s="12">
        <v>46203</v>
      </c>
      <c r="Z71" s="8" t="s">
        <v>60</v>
      </c>
      <c r="AA71" s="13"/>
      <c r="AB71" s="12"/>
      <c r="AC71" s="12"/>
      <c r="AD71" s="12"/>
      <c r="AE71" s="8"/>
      <c r="AF71" s="12"/>
      <c r="AG71" s="8"/>
      <c r="AH71" s="8" t="s">
        <v>76</v>
      </c>
      <c r="AI71" s="8"/>
      <c r="AJ71" s="8"/>
      <c r="AK71" s="8" t="s">
        <v>209</v>
      </c>
      <c r="AL71" s="8" t="s">
        <v>241</v>
      </c>
      <c r="AM71" s="8" t="s">
        <v>65</v>
      </c>
    </row>
    <row r="72" spans="1:39" ht="12.95" customHeight="1">
      <c r="A72" s="8" t="s">
        <v>403</v>
      </c>
      <c r="B72" s="8" t="s">
        <v>3</v>
      </c>
      <c r="C72" s="8" t="s">
        <v>247</v>
      </c>
      <c r="D72" s="8" t="s">
        <v>248</v>
      </c>
      <c r="E72" s="8" t="s">
        <v>249</v>
      </c>
      <c r="F72" s="8" t="s">
        <v>203</v>
      </c>
      <c r="G72" s="8" t="s">
        <v>204</v>
      </c>
      <c r="H72" s="9">
        <v>752</v>
      </c>
      <c r="I72" s="9">
        <v>2</v>
      </c>
      <c r="J72" s="10">
        <v>11805</v>
      </c>
      <c r="K72" s="10">
        <v>11920</v>
      </c>
      <c r="L72" s="11">
        <v>9.6476510067114093E-3</v>
      </c>
      <c r="M72" s="8" t="s">
        <v>59</v>
      </c>
      <c r="N72" s="10">
        <v>14428.793843085106</v>
      </c>
      <c r="O72" s="9">
        <v>10850452.970000001</v>
      </c>
      <c r="P72" s="9">
        <v>10850452.970000001</v>
      </c>
      <c r="Q72" s="9">
        <v>8963840</v>
      </c>
      <c r="R72" s="9">
        <v>1504</v>
      </c>
      <c r="S72" s="9">
        <v>-1886612.97</v>
      </c>
      <c r="T72" s="9">
        <v>86480</v>
      </c>
      <c r="U72" s="11">
        <v>8.0999999999999996E-3</v>
      </c>
      <c r="V72" s="11">
        <v>8.6999999999999994E-3</v>
      </c>
      <c r="W72" s="9">
        <v>0</v>
      </c>
      <c r="X72" s="9">
        <v>0</v>
      </c>
      <c r="Y72" s="12">
        <v>46203</v>
      </c>
      <c r="Z72" s="8" t="s">
        <v>60</v>
      </c>
      <c r="AA72" s="13"/>
      <c r="AB72" s="12"/>
      <c r="AC72" s="12"/>
      <c r="AD72" s="12"/>
      <c r="AE72" s="8"/>
      <c r="AF72" s="12"/>
      <c r="AG72" s="8"/>
      <c r="AH72" s="8" t="s">
        <v>76</v>
      </c>
      <c r="AI72" s="8"/>
      <c r="AJ72" s="8"/>
      <c r="AK72" s="8" t="s">
        <v>209</v>
      </c>
      <c r="AL72" s="8" t="s">
        <v>249</v>
      </c>
      <c r="AM72" s="8" t="s">
        <v>65</v>
      </c>
    </row>
    <row r="73" spans="1:39" ht="12.95" customHeight="1">
      <c r="A73" s="8" t="s">
        <v>403</v>
      </c>
      <c r="B73" s="8" t="s">
        <v>3</v>
      </c>
      <c r="C73" s="8" t="s">
        <v>250</v>
      </c>
      <c r="D73" s="8" t="s">
        <v>251</v>
      </c>
      <c r="E73" s="8" t="s">
        <v>252</v>
      </c>
      <c r="F73" s="8" t="s">
        <v>203</v>
      </c>
      <c r="G73" s="8" t="s">
        <v>204</v>
      </c>
      <c r="H73" s="9">
        <v>19626</v>
      </c>
      <c r="I73" s="9">
        <v>10</v>
      </c>
      <c r="J73" s="10">
        <v>1647</v>
      </c>
      <c r="K73" s="10">
        <v>1646.2</v>
      </c>
      <c r="L73" s="11">
        <v>-4.8596768314907059E-4</v>
      </c>
      <c r="M73" s="8" t="s">
        <v>59</v>
      </c>
      <c r="N73" s="10">
        <v>1503.3753638031183</v>
      </c>
      <c r="O73" s="9">
        <v>29505244.890000001</v>
      </c>
      <c r="P73" s="9">
        <v>29505244.890000001</v>
      </c>
      <c r="Q73" s="9">
        <v>32308321.199999999</v>
      </c>
      <c r="R73" s="9">
        <v>196260</v>
      </c>
      <c r="S73" s="9">
        <v>2803076.31</v>
      </c>
      <c r="T73" s="9">
        <v>-15700.8</v>
      </c>
      <c r="U73" s="11">
        <v>2.9100000000000001E-2</v>
      </c>
      <c r="V73" s="11">
        <v>3.1300000000000001E-2</v>
      </c>
      <c r="W73" s="9">
        <v>0</v>
      </c>
      <c r="X73" s="9">
        <v>0</v>
      </c>
      <c r="Y73" s="12">
        <v>46203</v>
      </c>
      <c r="Z73" s="8" t="s">
        <v>60</v>
      </c>
      <c r="AA73" s="13"/>
      <c r="AB73" s="12"/>
      <c r="AC73" s="12"/>
      <c r="AD73" s="12"/>
      <c r="AE73" s="8"/>
      <c r="AF73" s="12"/>
      <c r="AG73" s="8"/>
      <c r="AH73" s="8" t="s">
        <v>76</v>
      </c>
      <c r="AI73" s="8"/>
      <c r="AJ73" s="8"/>
      <c r="AK73" s="8" t="s">
        <v>253</v>
      </c>
      <c r="AL73" s="8" t="s">
        <v>254</v>
      </c>
      <c r="AM73" s="8" t="s">
        <v>65</v>
      </c>
    </row>
    <row r="74" spans="1:39" ht="12.95" customHeight="1">
      <c r="A74" s="8" t="s">
        <v>403</v>
      </c>
      <c r="B74" s="8" t="s">
        <v>3</v>
      </c>
      <c r="C74" s="8" t="s">
        <v>255</v>
      </c>
      <c r="D74" s="8" t="s">
        <v>256</v>
      </c>
      <c r="E74" s="8" t="s">
        <v>257</v>
      </c>
      <c r="F74" s="8" t="s">
        <v>203</v>
      </c>
      <c r="G74" s="8" t="s">
        <v>204</v>
      </c>
      <c r="H74" s="9">
        <v>4585</v>
      </c>
      <c r="I74" s="9">
        <v>1</v>
      </c>
      <c r="J74" s="10">
        <v>7426</v>
      </c>
      <c r="K74" s="10">
        <v>7073.5</v>
      </c>
      <c r="L74" s="11">
        <v>-4.9833887043189369E-2</v>
      </c>
      <c r="M74" s="8" t="s">
        <v>59</v>
      </c>
      <c r="N74" s="10">
        <v>5698.1811821155943</v>
      </c>
      <c r="O74" s="9">
        <v>26126160.719999999</v>
      </c>
      <c r="P74" s="9">
        <v>26126160.719999999</v>
      </c>
      <c r="Q74" s="9">
        <v>32431997.5</v>
      </c>
      <c r="R74" s="9">
        <v>4585</v>
      </c>
      <c r="S74" s="9">
        <v>6305836.7800000003</v>
      </c>
      <c r="T74" s="9">
        <v>-1616212.5</v>
      </c>
      <c r="U74" s="11">
        <v>2.92E-2</v>
      </c>
      <c r="V74" s="11">
        <v>3.1399999999999997E-2</v>
      </c>
      <c r="W74" s="9">
        <v>0</v>
      </c>
      <c r="X74" s="9">
        <v>0</v>
      </c>
      <c r="Y74" s="12">
        <v>46203</v>
      </c>
      <c r="Z74" s="8" t="s">
        <v>60</v>
      </c>
      <c r="AA74" s="13"/>
      <c r="AB74" s="12"/>
      <c r="AC74" s="12"/>
      <c r="AD74" s="12"/>
      <c r="AE74" s="8"/>
      <c r="AF74" s="12"/>
      <c r="AG74" s="8"/>
      <c r="AH74" s="8" t="s">
        <v>76</v>
      </c>
      <c r="AI74" s="8"/>
      <c r="AJ74" s="8"/>
      <c r="AK74" s="8" t="s">
        <v>221</v>
      </c>
      <c r="AL74" s="8" t="s">
        <v>257</v>
      </c>
      <c r="AM74" s="8" t="s">
        <v>65</v>
      </c>
    </row>
    <row r="75" spans="1:39" ht="12.95" customHeight="1">
      <c r="A75" s="8" t="s">
        <v>403</v>
      </c>
      <c r="B75" s="8" t="s">
        <v>3</v>
      </c>
      <c r="C75" s="8" t="s">
        <v>942</v>
      </c>
      <c r="D75" s="8" t="s">
        <v>943</v>
      </c>
      <c r="E75" s="8" t="s">
        <v>944</v>
      </c>
      <c r="F75" s="8" t="s">
        <v>203</v>
      </c>
      <c r="G75" s="8" t="s">
        <v>204</v>
      </c>
      <c r="H75" s="9">
        <v>21995</v>
      </c>
      <c r="I75" s="9">
        <v>1</v>
      </c>
      <c r="J75" s="10">
        <v>608.29999999999995</v>
      </c>
      <c r="K75" s="10">
        <v>598.1</v>
      </c>
      <c r="L75" s="11">
        <v>-1.7054004347099146E-2</v>
      </c>
      <c r="M75" s="8" t="s">
        <v>59</v>
      </c>
      <c r="N75" s="10">
        <v>610.44759809047514</v>
      </c>
      <c r="O75" s="9">
        <v>13426794.92</v>
      </c>
      <c r="P75" s="9">
        <v>13426794.92</v>
      </c>
      <c r="Q75" s="9">
        <v>13155209.5</v>
      </c>
      <c r="R75" s="9">
        <v>21995</v>
      </c>
      <c r="S75" s="9">
        <v>-271585.42</v>
      </c>
      <c r="T75" s="9">
        <v>-212731.8</v>
      </c>
      <c r="U75" s="11">
        <v>1.1900000000000001E-2</v>
      </c>
      <c r="V75" s="11">
        <v>1.2699999999999999E-2</v>
      </c>
      <c r="W75" s="9">
        <v>0</v>
      </c>
      <c r="X75" s="9">
        <v>0</v>
      </c>
      <c r="Y75" s="12">
        <v>46203</v>
      </c>
      <c r="Z75" s="8" t="s">
        <v>60</v>
      </c>
      <c r="AA75" s="13"/>
      <c r="AB75" s="12"/>
      <c r="AC75" s="12"/>
      <c r="AD75" s="12"/>
      <c r="AE75" s="8"/>
      <c r="AF75" s="12"/>
      <c r="AG75" s="8"/>
      <c r="AH75" s="8" t="s">
        <v>76</v>
      </c>
      <c r="AI75" s="8"/>
      <c r="AJ75" s="8"/>
      <c r="AK75" s="8" t="s">
        <v>261</v>
      </c>
      <c r="AL75" s="8" t="s">
        <v>945</v>
      </c>
      <c r="AM75" s="8" t="s">
        <v>65</v>
      </c>
    </row>
    <row r="76" spans="1:39" ht="12.95" customHeight="1">
      <c r="A76" s="8" t="s">
        <v>403</v>
      </c>
      <c r="B76" s="8" t="s">
        <v>3</v>
      </c>
      <c r="C76" s="8" t="s">
        <v>852</v>
      </c>
      <c r="D76" s="8" t="s">
        <v>853</v>
      </c>
      <c r="E76" s="8" t="s">
        <v>854</v>
      </c>
      <c r="F76" s="8" t="s">
        <v>203</v>
      </c>
      <c r="G76" s="8" t="s">
        <v>204</v>
      </c>
      <c r="H76" s="9">
        <v>25332</v>
      </c>
      <c r="I76" s="9">
        <v>10</v>
      </c>
      <c r="J76" s="10">
        <v>443.6</v>
      </c>
      <c r="K76" s="10">
        <v>458.5</v>
      </c>
      <c r="L76" s="11">
        <v>3.2497273718647766E-2</v>
      </c>
      <c r="M76" s="8" t="s">
        <v>59</v>
      </c>
      <c r="N76" s="10">
        <v>465.67610176851412</v>
      </c>
      <c r="O76" s="9">
        <v>11796507.01</v>
      </c>
      <c r="P76" s="9">
        <v>11796507.01</v>
      </c>
      <c r="Q76" s="9">
        <v>11614722</v>
      </c>
      <c r="R76" s="9">
        <v>253320</v>
      </c>
      <c r="S76" s="9">
        <v>-181785.01</v>
      </c>
      <c r="T76" s="9">
        <v>377446.8</v>
      </c>
      <c r="U76" s="11">
        <v>1.0500000000000001E-2</v>
      </c>
      <c r="V76" s="11">
        <v>1.12E-2</v>
      </c>
      <c r="W76" s="9">
        <v>0</v>
      </c>
      <c r="X76" s="9">
        <v>0</v>
      </c>
      <c r="Y76" s="12">
        <v>46203</v>
      </c>
      <c r="Z76" s="8" t="s">
        <v>60</v>
      </c>
      <c r="AA76" s="13"/>
      <c r="AB76" s="12"/>
      <c r="AC76" s="12"/>
      <c r="AD76" s="12"/>
      <c r="AE76" s="8"/>
      <c r="AF76" s="12"/>
      <c r="AG76" s="8"/>
      <c r="AH76" s="8" t="s">
        <v>76</v>
      </c>
      <c r="AI76" s="8"/>
      <c r="AJ76" s="8"/>
      <c r="AK76" s="8" t="s">
        <v>209</v>
      </c>
      <c r="AL76" s="8" t="s">
        <v>854</v>
      </c>
      <c r="AM76" s="8" t="s">
        <v>65</v>
      </c>
    </row>
    <row r="77" spans="1:39" ht="12.95" customHeight="1">
      <c r="A77" s="8" t="s">
        <v>403</v>
      </c>
      <c r="B77" s="8" t="s">
        <v>3</v>
      </c>
      <c r="C77" s="8" t="s">
        <v>411</v>
      </c>
      <c r="D77" s="8" t="s">
        <v>412</v>
      </c>
      <c r="E77" s="8" t="s">
        <v>413</v>
      </c>
      <c r="F77" s="8" t="s">
        <v>203</v>
      </c>
      <c r="G77" s="8" t="s">
        <v>204</v>
      </c>
      <c r="H77" s="9">
        <v>9678</v>
      </c>
      <c r="I77" s="9">
        <v>2</v>
      </c>
      <c r="J77" s="10">
        <v>792.75</v>
      </c>
      <c r="K77" s="10">
        <v>789.55</v>
      </c>
      <c r="L77" s="11">
        <v>-4.0529415489835982E-3</v>
      </c>
      <c r="M77" s="8" t="s">
        <v>59</v>
      </c>
      <c r="N77" s="10">
        <v>1167.486842322794</v>
      </c>
      <c r="O77" s="9">
        <v>11298937.66</v>
      </c>
      <c r="P77" s="9">
        <v>11298937.66</v>
      </c>
      <c r="Q77" s="9">
        <v>7641264.9000000004</v>
      </c>
      <c r="R77" s="9">
        <v>19356</v>
      </c>
      <c r="S77" s="9">
        <v>-3657672.76</v>
      </c>
      <c r="T77" s="9">
        <v>-30969.599999999999</v>
      </c>
      <c r="U77" s="11">
        <v>6.8999999999999999E-3</v>
      </c>
      <c r="V77" s="11">
        <v>7.4000000000000003E-3</v>
      </c>
      <c r="W77" s="9">
        <v>0</v>
      </c>
      <c r="X77" s="9">
        <v>0</v>
      </c>
      <c r="Y77" s="12">
        <v>46203</v>
      </c>
      <c r="Z77" s="8" t="s">
        <v>60</v>
      </c>
      <c r="AA77" s="13"/>
      <c r="AB77" s="12"/>
      <c r="AC77" s="12"/>
      <c r="AD77" s="12"/>
      <c r="AE77" s="8"/>
      <c r="AF77" s="12"/>
      <c r="AG77" s="8"/>
      <c r="AH77" s="8" t="s">
        <v>76</v>
      </c>
      <c r="AI77" s="8"/>
      <c r="AJ77" s="8"/>
      <c r="AK77" s="8" t="s">
        <v>414</v>
      </c>
      <c r="AL77" s="8" t="s">
        <v>413</v>
      </c>
      <c r="AM77" s="8" t="s">
        <v>65</v>
      </c>
    </row>
    <row r="78" spans="1:39" ht="12.95" customHeight="1">
      <c r="A78" s="8" t="s">
        <v>403</v>
      </c>
      <c r="B78" s="8" t="s">
        <v>3</v>
      </c>
      <c r="C78" s="8" t="s">
        <v>265</v>
      </c>
      <c r="D78" s="8" t="s">
        <v>266</v>
      </c>
      <c r="E78" s="8" t="s">
        <v>267</v>
      </c>
      <c r="F78" s="8" t="s">
        <v>203</v>
      </c>
      <c r="G78" s="8" t="s">
        <v>204</v>
      </c>
      <c r="H78" s="9">
        <v>19219</v>
      </c>
      <c r="I78" s="9">
        <v>1</v>
      </c>
      <c r="J78" s="10">
        <v>1156.0999999999999</v>
      </c>
      <c r="K78" s="10">
        <v>1159.3</v>
      </c>
      <c r="L78" s="11">
        <v>2.760286379711895E-3</v>
      </c>
      <c r="M78" s="8" t="s">
        <v>59</v>
      </c>
      <c r="N78" s="10">
        <v>1529.0745647536291</v>
      </c>
      <c r="O78" s="9">
        <v>29387284.059999999</v>
      </c>
      <c r="P78" s="9">
        <v>29387284.059999999</v>
      </c>
      <c r="Q78" s="9">
        <v>22280586.699999999</v>
      </c>
      <c r="R78" s="9">
        <v>19219</v>
      </c>
      <c r="S78" s="9">
        <v>-7106697.3600000003</v>
      </c>
      <c r="T78" s="9">
        <v>61500.800000000003</v>
      </c>
      <c r="U78" s="11">
        <v>2.01E-2</v>
      </c>
      <c r="V78" s="11">
        <v>2.1600000000000001E-2</v>
      </c>
      <c r="W78" s="9">
        <v>0</v>
      </c>
      <c r="X78" s="9">
        <v>0</v>
      </c>
      <c r="Y78" s="12">
        <v>46203</v>
      </c>
      <c r="Z78" s="8" t="s">
        <v>60</v>
      </c>
      <c r="AA78" s="13"/>
      <c r="AB78" s="12"/>
      <c r="AC78" s="12"/>
      <c r="AD78" s="12"/>
      <c r="AE78" s="8"/>
      <c r="AF78" s="12"/>
      <c r="AG78" s="8"/>
      <c r="AH78" s="8" t="s">
        <v>76</v>
      </c>
      <c r="AI78" s="8"/>
      <c r="AJ78" s="8"/>
      <c r="AK78" s="8" t="s">
        <v>209</v>
      </c>
      <c r="AL78" s="8" t="s">
        <v>268</v>
      </c>
      <c r="AM78" s="8" t="s">
        <v>65</v>
      </c>
    </row>
    <row r="79" spans="1:39" ht="12.95" customHeight="1">
      <c r="A79" s="8" t="s">
        <v>403</v>
      </c>
      <c r="B79" s="8" t="s">
        <v>3</v>
      </c>
      <c r="C79" s="8" t="s">
        <v>269</v>
      </c>
      <c r="D79" s="8" t="s">
        <v>270</v>
      </c>
      <c r="E79" s="8" t="s">
        <v>271</v>
      </c>
      <c r="F79" s="8" t="s">
        <v>203</v>
      </c>
      <c r="G79" s="8" t="s">
        <v>204</v>
      </c>
      <c r="H79" s="9">
        <v>18037</v>
      </c>
      <c r="I79" s="9">
        <v>2</v>
      </c>
      <c r="J79" s="10">
        <v>1102.4000000000001</v>
      </c>
      <c r="K79" s="10">
        <v>1071.8</v>
      </c>
      <c r="L79" s="11">
        <v>-2.8550102631087891E-2</v>
      </c>
      <c r="M79" s="8" t="s">
        <v>59</v>
      </c>
      <c r="N79" s="10">
        <v>1627.4037539502135</v>
      </c>
      <c r="O79" s="9">
        <v>29353481.510000002</v>
      </c>
      <c r="P79" s="9">
        <v>29353481.510000002</v>
      </c>
      <c r="Q79" s="9">
        <v>19332056.600000001</v>
      </c>
      <c r="R79" s="9">
        <v>36074</v>
      </c>
      <c r="S79" s="9">
        <v>-10021424.91</v>
      </c>
      <c r="T79" s="9">
        <v>-551932.19999999995</v>
      </c>
      <c r="U79" s="11">
        <v>1.7399999999999999E-2</v>
      </c>
      <c r="V79" s="11">
        <v>1.8700000000000001E-2</v>
      </c>
      <c r="W79" s="9">
        <v>0</v>
      </c>
      <c r="X79" s="9">
        <v>0</v>
      </c>
      <c r="Y79" s="12">
        <v>46203</v>
      </c>
      <c r="Z79" s="8" t="s">
        <v>60</v>
      </c>
      <c r="AA79" s="13"/>
      <c r="AB79" s="12"/>
      <c r="AC79" s="12"/>
      <c r="AD79" s="12"/>
      <c r="AE79" s="8"/>
      <c r="AF79" s="12"/>
      <c r="AG79" s="8"/>
      <c r="AH79" s="8" t="s">
        <v>76</v>
      </c>
      <c r="AI79" s="8"/>
      <c r="AJ79" s="8"/>
      <c r="AK79" s="8" t="s">
        <v>272</v>
      </c>
      <c r="AL79" s="8" t="s">
        <v>273</v>
      </c>
      <c r="AM79" s="8" t="s">
        <v>65</v>
      </c>
    </row>
    <row r="80" spans="1:39" ht="12.95" customHeight="1">
      <c r="A80" s="8" t="s">
        <v>403</v>
      </c>
      <c r="B80" s="8" t="s">
        <v>3</v>
      </c>
      <c r="C80" s="8" t="s">
        <v>282</v>
      </c>
      <c r="D80" s="8" t="s">
        <v>283</v>
      </c>
      <c r="E80" s="8" t="s">
        <v>284</v>
      </c>
      <c r="F80" s="8" t="s">
        <v>203</v>
      </c>
      <c r="G80" s="8" t="s">
        <v>204</v>
      </c>
      <c r="H80" s="9">
        <v>3312</v>
      </c>
      <c r="I80" s="9">
        <v>2</v>
      </c>
      <c r="J80" s="10">
        <v>4813.6000000000004</v>
      </c>
      <c r="K80" s="10">
        <v>4794.3</v>
      </c>
      <c r="L80" s="11">
        <v>-4.0256137496610563E-3</v>
      </c>
      <c r="M80" s="8" t="s">
        <v>59</v>
      </c>
      <c r="N80" s="10">
        <v>4168.1360990338162</v>
      </c>
      <c r="O80" s="9">
        <v>13804866.76</v>
      </c>
      <c r="P80" s="9">
        <v>13804866.76</v>
      </c>
      <c r="Q80" s="9">
        <v>15878721.6</v>
      </c>
      <c r="R80" s="9">
        <v>6624</v>
      </c>
      <c r="S80" s="9">
        <v>2073854.84</v>
      </c>
      <c r="T80" s="9">
        <v>-63921.599999999999</v>
      </c>
      <c r="U80" s="11">
        <v>1.43E-2</v>
      </c>
      <c r="V80" s="11">
        <v>1.54E-2</v>
      </c>
      <c r="W80" s="9">
        <v>0</v>
      </c>
      <c r="X80" s="9">
        <v>0</v>
      </c>
      <c r="Y80" s="12">
        <v>46203</v>
      </c>
      <c r="Z80" s="8" t="s">
        <v>60</v>
      </c>
      <c r="AA80" s="13"/>
      <c r="AB80" s="12"/>
      <c r="AC80" s="12"/>
      <c r="AD80" s="12"/>
      <c r="AE80" s="8"/>
      <c r="AF80" s="12"/>
      <c r="AG80" s="8"/>
      <c r="AH80" s="8" t="s">
        <v>76</v>
      </c>
      <c r="AI80" s="8"/>
      <c r="AJ80" s="8"/>
      <c r="AK80" s="8" t="s">
        <v>221</v>
      </c>
      <c r="AL80" s="8" t="s">
        <v>285</v>
      </c>
      <c r="AM80" s="8" t="s">
        <v>65</v>
      </c>
    </row>
    <row r="81" spans="1:39" ht="12.95" customHeight="1">
      <c r="A81" s="8" t="s">
        <v>403</v>
      </c>
      <c r="B81" s="8" t="s">
        <v>3</v>
      </c>
      <c r="C81" s="8" t="s">
        <v>286</v>
      </c>
      <c r="D81" s="8" t="s">
        <v>287</v>
      </c>
      <c r="E81" s="8" t="s">
        <v>288</v>
      </c>
      <c r="F81" s="8" t="s">
        <v>203</v>
      </c>
      <c r="G81" s="8" t="s">
        <v>204</v>
      </c>
      <c r="H81" s="9">
        <v>12721</v>
      </c>
      <c r="I81" s="9">
        <v>10</v>
      </c>
      <c r="J81" s="10">
        <v>1892.6</v>
      </c>
      <c r="K81" s="10">
        <v>1905.5</v>
      </c>
      <c r="L81" s="11">
        <v>6.7698766727892941E-3</v>
      </c>
      <c r="M81" s="8" t="s">
        <v>59</v>
      </c>
      <c r="N81" s="10">
        <v>2083.7588074836885</v>
      </c>
      <c r="O81" s="9">
        <v>26507495.789999999</v>
      </c>
      <c r="P81" s="9">
        <v>26507495.789999999</v>
      </c>
      <c r="Q81" s="9">
        <v>24239865.5</v>
      </c>
      <c r="R81" s="9">
        <v>127210</v>
      </c>
      <c r="S81" s="9">
        <v>-2267630.29</v>
      </c>
      <c r="T81" s="9">
        <v>152204.74</v>
      </c>
      <c r="U81" s="11">
        <v>2.1899999999999999E-2</v>
      </c>
      <c r="V81" s="11">
        <v>2.35E-2</v>
      </c>
      <c r="W81" s="9">
        <v>0</v>
      </c>
      <c r="X81" s="9">
        <v>0</v>
      </c>
      <c r="Y81" s="12">
        <v>46203</v>
      </c>
      <c r="Z81" s="8" t="s">
        <v>60</v>
      </c>
      <c r="AA81" s="13"/>
      <c r="AB81" s="12"/>
      <c r="AC81" s="12"/>
      <c r="AD81" s="12"/>
      <c r="AE81" s="8"/>
      <c r="AF81" s="12"/>
      <c r="AG81" s="8"/>
      <c r="AH81" s="8" t="s">
        <v>76</v>
      </c>
      <c r="AI81" s="8"/>
      <c r="AJ81" s="8"/>
      <c r="AK81" s="8" t="s">
        <v>221</v>
      </c>
      <c r="AL81" s="8" t="s">
        <v>288</v>
      </c>
      <c r="AM81" s="8" t="s">
        <v>65</v>
      </c>
    </row>
    <row r="82" spans="1:39" ht="12.95" customHeight="1">
      <c r="A82" s="8" t="s">
        <v>403</v>
      </c>
      <c r="B82" s="8" t="s">
        <v>3</v>
      </c>
      <c r="C82" s="8" t="s">
        <v>298</v>
      </c>
      <c r="D82" s="8" t="s">
        <v>299</v>
      </c>
      <c r="E82" s="8" t="s">
        <v>300</v>
      </c>
      <c r="F82" s="8" t="s">
        <v>203</v>
      </c>
      <c r="G82" s="8" t="s">
        <v>204</v>
      </c>
      <c r="H82" s="9">
        <v>21381</v>
      </c>
      <c r="I82" s="9">
        <v>5</v>
      </c>
      <c r="J82" s="10">
        <v>1036.7</v>
      </c>
      <c r="K82" s="10">
        <v>1000.4</v>
      </c>
      <c r="L82" s="11">
        <v>-3.6285485805677732E-2</v>
      </c>
      <c r="M82" s="8" t="s">
        <v>59</v>
      </c>
      <c r="N82" s="10">
        <v>1660.0739867171787</v>
      </c>
      <c r="O82" s="9">
        <v>35494041.909999996</v>
      </c>
      <c r="P82" s="9">
        <v>35494041.909999996</v>
      </c>
      <c r="Q82" s="9">
        <v>21389552.399999999</v>
      </c>
      <c r="R82" s="9">
        <v>106905</v>
      </c>
      <c r="S82" s="9">
        <v>-14104489.51</v>
      </c>
      <c r="T82" s="9">
        <v>-776130.3</v>
      </c>
      <c r="U82" s="11">
        <v>1.9300000000000001E-2</v>
      </c>
      <c r="V82" s="11">
        <v>2.07E-2</v>
      </c>
      <c r="W82" s="9">
        <v>0</v>
      </c>
      <c r="X82" s="9">
        <v>0</v>
      </c>
      <c r="Y82" s="12">
        <v>46203</v>
      </c>
      <c r="Z82" s="8" t="s">
        <v>60</v>
      </c>
      <c r="AA82" s="13"/>
      <c r="AB82" s="12"/>
      <c r="AC82" s="12"/>
      <c r="AD82" s="12"/>
      <c r="AE82" s="8"/>
      <c r="AF82" s="12"/>
      <c r="AG82" s="8"/>
      <c r="AH82" s="8" t="s">
        <v>76</v>
      </c>
      <c r="AI82" s="8"/>
      <c r="AJ82" s="8"/>
      <c r="AK82" s="8" t="s">
        <v>272</v>
      </c>
      <c r="AL82" s="8" t="s">
        <v>301</v>
      </c>
      <c r="AM82" s="8" t="s">
        <v>65</v>
      </c>
    </row>
    <row r="83" spans="1:39" ht="12.95" customHeight="1">
      <c r="A83" s="8" t="s">
        <v>403</v>
      </c>
      <c r="B83" s="8" t="s">
        <v>3</v>
      </c>
      <c r="C83" s="8" t="s">
        <v>302</v>
      </c>
      <c r="D83" s="8" t="s">
        <v>303</v>
      </c>
      <c r="E83" s="8" t="s">
        <v>304</v>
      </c>
      <c r="F83" s="8" t="s">
        <v>203</v>
      </c>
      <c r="G83" s="8" t="s">
        <v>204</v>
      </c>
      <c r="H83" s="9">
        <v>60556</v>
      </c>
      <c r="I83" s="9">
        <v>1</v>
      </c>
      <c r="J83" s="10">
        <v>412</v>
      </c>
      <c r="K83" s="10">
        <v>408.2</v>
      </c>
      <c r="L83" s="11">
        <v>-9.309162175404213E-3</v>
      </c>
      <c r="M83" s="8" t="s">
        <v>59</v>
      </c>
      <c r="N83" s="10">
        <v>460.22008702688419</v>
      </c>
      <c r="O83" s="9">
        <v>27869087.59</v>
      </c>
      <c r="P83" s="9">
        <v>27869087.59</v>
      </c>
      <c r="Q83" s="9">
        <v>24718959.199999999</v>
      </c>
      <c r="R83" s="9">
        <v>60556</v>
      </c>
      <c r="S83" s="9">
        <v>-3150128.39</v>
      </c>
      <c r="T83" s="9">
        <v>-230112.8</v>
      </c>
      <c r="U83" s="11">
        <v>2.23E-2</v>
      </c>
      <c r="V83" s="11">
        <v>2.3900000000000001E-2</v>
      </c>
      <c r="W83" s="9">
        <v>0</v>
      </c>
      <c r="X83" s="9">
        <v>0</v>
      </c>
      <c r="Y83" s="12">
        <v>46203</v>
      </c>
      <c r="Z83" s="8" t="s">
        <v>60</v>
      </c>
      <c r="AA83" s="13"/>
      <c r="AB83" s="12"/>
      <c r="AC83" s="12"/>
      <c r="AD83" s="12"/>
      <c r="AE83" s="8"/>
      <c r="AF83" s="12"/>
      <c r="AG83" s="8"/>
      <c r="AH83" s="8" t="s">
        <v>76</v>
      </c>
      <c r="AI83" s="8"/>
      <c r="AJ83" s="8"/>
      <c r="AK83" s="8" t="s">
        <v>305</v>
      </c>
      <c r="AL83" s="8" t="s">
        <v>304</v>
      </c>
      <c r="AM83" s="8" t="s">
        <v>65</v>
      </c>
    </row>
    <row r="84" spans="1:39" ht="12.95" customHeight="1">
      <c r="A84" s="8" t="s">
        <v>403</v>
      </c>
      <c r="B84" s="8" t="s">
        <v>3</v>
      </c>
      <c r="C84" s="8" t="s">
        <v>415</v>
      </c>
      <c r="D84" s="8" t="s">
        <v>416</v>
      </c>
      <c r="E84" s="8" t="s">
        <v>417</v>
      </c>
      <c r="F84" s="8" t="s">
        <v>203</v>
      </c>
      <c r="G84" s="8" t="s">
        <v>204</v>
      </c>
      <c r="H84" s="9">
        <v>7271</v>
      </c>
      <c r="I84" s="9">
        <v>10</v>
      </c>
      <c r="J84" s="10">
        <v>800.3</v>
      </c>
      <c r="K84" s="10">
        <v>812.55</v>
      </c>
      <c r="L84" s="11">
        <v>1.5075995323364715E-2</v>
      </c>
      <c r="M84" s="8" t="s">
        <v>59</v>
      </c>
      <c r="N84" s="10">
        <v>1555.9443432815294</v>
      </c>
      <c r="O84" s="9">
        <v>11313271.32</v>
      </c>
      <c r="P84" s="9">
        <v>11313271.32</v>
      </c>
      <c r="Q84" s="9">
        <v>5908051.0499999998</v>
      </c>
      <c r="R84" s="9">
        <v>72710</v>
      </c>
      <c r="S84" s="9">
        <v>-5405220.2699999996</v>
      </c>
      <c r="T84" s="9">
        <v>89069.75</v>
      </c>
      <c r="U84" s="11">
        <v>5.3E-3</v>
      </c>
      <c r="V84" s="11">
        <v>5.7000000000000002E-3</v>
      </c>
      <c r="W84" s="9">
        <v>0</v>
      </c>
      <c r="X84" s="9">
        <v>0</v>
      </c>
      <c r="Y84" s="12">
        <v>46203</v>
      </c>
      <c r="Z84" s="8" t="s">
        <v>60</v>
      </c>
      <c r="AA84" s="13"/>
      <c r="AB84" s="12"/>
      <c r="AC84" s="12"/>
      <c r="AD84" s="12"/>
      <c r="AE84" s="8"/>
      <c r="AF84" s="12"/>
      <c r="AG84" s="8"/>
      <c r="AH84" s="8" t="s">
        <v>76</v>
      </c>
      <c r="AI84" s="8"/>
      <c r="AJ84" s="8"/>
      <c r="AK84" s="8" t="s">
        <v>209</v>
      </c>
      <c r="AL84" s="8" t="s">
        <v>418</v>
      </c>
      <c r="AM84" s="8" t="s">
        <v>65</v>
      </c>
    </row>
    <row r="85" spans="1:39" ht="12.95" customHeight="1">
      <c r="A85" s="8" t="s">
        <v>403</v>
      </c>
      <c r="B85" s="8" t="s">
        <v>3</v>
      </c>
      <c r="C85" s="8" t="s">
        <v>309</v>
      </c>
      <c r="D85" s="8" t="s">
        <v>310</v>
      </c>
      <c r="E85" s="8" t="s">
        <v>311</v>
      </c>
      <c r="F85" s="8" t="s">
        <v>203</v>
      </c>
      <c r="G85" s="8" t="s">
        <v>204</v>
      </c>
      <c r="H85" s="9">
        <v>17728</v>
      </c>
      <c r="I85" s="9">
        <v>2</v>
      </c>
      <c r="J85" s="10">
        <v>805.45</v>
      </c>
      <c r="K85" s="10">
        <v>814.6</v>
      </c>
      <c r="L85" s="11">
        <v>1.1232506751780015E-2</v>
      </c>
      <c r="M85" s="8" t="s">
        <v>59</v>
      </c>
      <c r="N85" s="10">
        <v>661.66679038808661</v>
      </c>
      <c r="O85" s="9">
        <v>11730028.859999999</v>
      </c>
      <c r="P85" s="9">
        <v>11730028.859999999</v>
      </c>
      <c r="Q85" s="9">
        <v>14441228.800000001</v>
      </c>
      <c r="R85" s="9">
        <v>35456</v>
      </c>
      <c r="S85" s="9">
        <v>2711199.94</v>
      </c>
      <c r="T85" s="9">
        <v>162211.20000000001</v>
      </c>
      <c r="U85" s="11">
        <v>1.2999999999999999E-2</v>
      </c>
      <c r="V85" s="11">
        <v>1.4E-2</v>
      </c>
      <c r="W85" s="9">
        <v>0</v>
      </c>
      <c r="X85" s="9">
        <v>0</v>
      </c>
      <c r="Y85" s="12">
        <v>46203</v>
      </c>
      <c r="Z85" s="8" t="s">
        <v>60</v>
      </c>
      <c r="AA85" s="13"/>
      <c r="AB85" s="12"/>
      <c r="AC85" s="12"/>
      <c r="AD85" s="12"/>
      <c r="AE85" s="8"/>
      <c r="AF85" s="12"/>
      <c r="AG85" s="8"/>
      <c r="AH85" s="8" t="s">
        <v>76</v>
      </c>
      <c r="AI85" s="8"/>
      <c r="AJ85" s="8"/>
      <c r="AK85" s="8" t="s">
        <v>253</v>
      </c>
      <c r="AL85" s="8" t="s">
        <v>311</v>
      </c>
      <c r="AM85" s="8" t="s">
        <v>65</v>
      </c>
    </row>
    <row r="86" spans="1:39" ht="12.95" customHeight="1">
      <c r="A86" s="8" t="s">
        <v>403</v>
      </c>
      <c r="B86" s="8" t="s">
        <v>3</v>
      </c>
      <c r="C86" s="8" t="s">
        <v>316</v>
      </c>
      <c r="D86" s="8" t="s">
        <v>317</v>
      </c>
      <c r="E86" s="8" t="s">
        <v>318</v>
      </c>
      <c r="F86" s="8" t="s">
        <v>203</v>
      </c>
      <c r="G86" s="8" t="s">
        <v>204</v>
      </c>
      <c r="H86" s="9">
        <v>68309</v>
      </c>
      <c r="I86" s="9">
        <v>1</v>
      </c>
      <c r="J86" s="10">
        <v>374.95</v>
      </c>
      <c r="K86" s="10">
        <v>367</v>
      </c>
      <c r="L86" s="11">
        <v>-2.1662125340599456E-2</v>
      </c>
      <c r="M86" s="8" t="s">
        <v>59</v>
      </c>
      <c r="N86" s="10">
        <v>411.38935484343205</v>
      </c>
      <c r="O86" s="9">
        <v>28101595.440000001</v>
      </c>
      <c r="P86" s="9">
        <v>28101595.440000001</v>
      </c>
      <c r="Q86" s="9">
        <v>25069403</v>
      </c>
      <c r="R86" s="9">
        <v>68309</v>
      </c>
      <c r="S86" s="9">
        <v>-3032192.44</v>
      </c>
      <c r="T86" s="9">
        <v>-543056.55000000005</v>
      </c>
      <c r="U86" s="11">
        <v>2.2599999999999999E-2</v>
      </c>
      <c r="V86" s="11">
        <v>2.4299999999999999E-2</v>
      </c>
      <c r="W86" s="9">
        <v>0</v>
      </c>
      <c r="X86" s="9">
        <v>0</v>
      </c>
      <c r="Y86" s="12">
        <v>46203</v>
      </c>
      <c r="Z86" s="8" t="s">
        <v>60</v>
      </c>
      <c r="AA86" s="13"/>
      <c r="AB86" s="12"/>
      <c r="AC86" s="12"/>
      <c r="AD86" s="12"/>
      <c r="AE86" s="8"/>
      <c r="AF86" s="12"/>
      <c r="AG86" s="8"/>
      <c r="AH86" s="8" t="s">
        <v>76</v>
      </c>
      <c r="AI86" s="8"/>
      <c r="AJ86" s="8"/>
      <c r="AK86" s="8" t="s">
        <v>319</v>
      </c>
      <c r="AL86" s="8" t="s">
        <v>320</v>
      </c>
      <c r="AM86" s="8" t="s">
        <v>65</v>
      </c>
    </row>
    <row r="87" spans="1:39" ht="12.95" customHeight="1">
      <c r="A87" s="8" t="s">
        <v>403</v>
      </c>
      <c r="B87" s="8" t="s">
        <v>3</v>
      </c>
      <c r="C87" s="8" t="s">
        <v>321</v>
      </c>
      <c r="D87" s="8" t="s">
        <v>322</v>
      </c>
      <c r="E87" s="8" t="s">
        <v>323</v>
      </c>
      <c r="F87" s="8" t="s">
        <v>203</v>
      </c>
      <c r="G87" s="8" t="s">
        <v>204</v>
      </c>
      <c r="H87" s="9">
        <v>7517</v>
      </c>
      <c r="I87" s="9">
        <v>5</v>
      </c>
      <c r="J87" s="10">
        <v>3093</v>
      </c>
      <c r="K87" s="10">
        <v>3068.8</v>
      </c>
      <c r="L87" s="11">
        <v>-7.8858185610010435E-3</v>
      </c>
      <c r="M87" s="8" t="s">
        <v>59</v>
      </c>
      <c r="N87" s="10">
        <v>3130.8477331382201</v>
      </c>
      <c r="O87" s="9">
        <v>23534582.41</v>
      </c>
      <c r="P87" s="9">
        <v>23534582.41</v>
      </c>
      <c r="Q87" s="9">
        <v>23068169.600000001</v>
      </c>
      <c r="R87" s="9">
        <v>37585</v>
      </c>
      <c r="S87" s="9">
        <v>-466412.81</v>
      </c>
      <c r="T87" s="9">
        <v>-181911.4</v>
      </c>
      <c r="U87" s="11">
        <v>2.0799999999999999E-2</v>
      </c>
      <c r="V87" s="11">
        <v>2.23E-2</v>
      </c>
      <c r="W87" s="9">
        <v>0</v>
      </c>
      <c r="X87" s="9">
        <v>0</v>
      </c>
      <c r="Y87" s="12">
        <v>46203</v>
      </c>
      <c r="Z87" s="8" t="s">
        <v>60</v>
      </c>
      <c r="AA87" s="13"/>
      <c r="AB87" s="12"/>
      <c r="AC87" s="12"/>
      <c r="AD87" s="12"/>
      <c r="AE87" s="8"/>
      <c r="AF87" s="12"/>
      <c r="AG87" s="8"/>
      <c r="AH87" s="8" t="s">
        <v>76</v>
      </c>
      <c r="AI87" s="8"/>
      <c r="AJ87" s="8"/>
      <c r="AK87" s="8" t="s">
        <v>221</v>
      </c>
      <c r="AL87" s="8" t="s">
        <v>324</v>
      </c>
      <c r="AM87" s="8" t="s">
        <v>65</v>
      </c>
    </row>
    <row r="88" spans="1:39" ht="12.95" customHeight="1">
      <c r="A88" s="8" t="s">
        <v>403</v>
      </c>
      <c r="B88" s="8" t="s">
        <v>3</v>
      </c>
      <c r="C88" s="8" t="s">
        <v>325</v>
      </c>
      <c r="D88" s="8" t="s">
        <v>326</v>
      </c>
      <c r="E88" s="8" t="s">
        <v>327</v>
      </c>
      <c r="F88" s="8" t="s">
        <v>203</v>
      </c>
      <c r="G88" s="8" t="s">
        <v>204</v>
      </c>
      <c r="H88" s="9">
        <v>62911</v>
      </c>
      <c r="I88" s="9">
        <v>1</v>
      </c>
      <c r="J88" s="10">
        <v>839.95</v>
      </c>
      <c r="K88" s="10">
        <v>836.25</v>
      </c>
      <c r="L88" s="11">
        <v>-4.4245142002989537E-3</v>
      </c>
      <c r="M88" s="8" t="s">
        <v>59</v>
      </c>
      <c r="N88" s="10">
        <v>690.97110060243836</v>
      </c>
      <c r="O88" s="9">
        <v>43469682.909999996</v>
      </c>
      <c r="P88" s="9">
        <v>43469682.909999996</v>
      </c>
      <c r="Q88" s="9">
        <v>52609323.75</v>
      </c>
      <c r="R88" s="9">
        <v>62911</v>
      </c>
      <c r="S88" s="9">
        <v>9139640.8399999999</v>
      </c>
      <c r="T88" s="9">
        <v>-232770.7</v>
      </c>
      <c r="U88" s="11">
        <v>4.7399999999999998E-2</v>
      </c>
      <c r="V88" s="11">
        <v>5.0999999999999997E-2</v>
      </c>
      <c r="W88" s="9">
        <v>0</v>
      </c>
      <c r="X88" s="9">
        <v>0</v>
      </c>
      <c r="Y88" s="12">
        <v>46203</v>
      </c>
      <c r="Z88" s="8" t="s">
        <v>60</v>
      </c>
      <c r="AA88" s="13"/>
      <c r="AB88" s="12"/>
      <c r="AC88" s="12"/>
      <c r="AD88" s="12"/>
      <c r="AE88" s="8"/>
      <c r="AF88" s="12"/>
      <c r="AG88" s="8"/>
      <c r="AH88" s="8" t="s">
        <v>76</v>
      </c>
      <c r="AI88" s="8"/>
      <c r="AJ88" s="8"/>
      <c r="AK88" s="8" t="s">
        <v>319</v>
      </c>
      <c r="AL88" s="8" t="s">
        <v>328</v>
      </c>
      <c r="AM88" s="8" t="s">
        <v>65</v>
      </c>
    </row>
    <row r="89" spans="1:39" ht="12.95" customHeight="1">
      <c r="A89" s="8" t="s">
        <v>403</v>
      </c>
      <c r="B89" s="8" t="s">
        <v>3</v>
      </c>
      <c r="C89" s="8" t="s">
        <v>329</v>
      </c>
      <c r="D89" s="8" t="s">
        <v>330</v>
      </c>
      <c r="E89" s="8" t="s">
        <v>331</v>
      </c>
      <c r="F89" s="8" t="s">
        <v>203</v>
      </c>
      <c r="G89" s="8" t="s">
        <v>204</v>
      </c>
      <c r="H89" s="9">
        <v>2510</v>
      </c>
      <c r="I89" s="9">
        <v>5</v>
      </c>
      <c r="J89" s="10">
        <v>13412</v>
      </c>
      <c r="K89" s="10">
        <v>14115</v>
      </c>
      <c r="L89" s="11">
        <v>4.9805171803046402E-2</v>
      </c>
      <c r="M89" s="8" t="s">
        <v>59</v>
      </c>
      <c r="N89" s="10">
        <v>12712.678577689243</v>
      </c>
      <c r="O89" s="9">
        <v>31908823.23</v>
      </c>
      <c r="P89" s="9">
        <v>31908823.23</v>
      </c>
      <c r="Q89" s="9">
        <v>35428650</v>
      </c>
      <c r="R89" s="9">
        <v>12550</v>
      </c>
      <c r="S89" s="9">
        <v>3519826.77</v>
      </c>
      <c r="T89" s="9">
        <v>1764530</v>
      </c>
      <c r="U89" s="11">
        <v>3.1899999999999998E-2</v>
      </c>
      <c r="V89" s="11">
        <v>3.4299999999999997E-2</v>
      </c>
      <c r="W89" s="9">
        <v>0</v>
      </c>
      <c r="X89" s="9">
        <v>0</v>
      </c>
      <c r="Y89" s="12">
        <v>46203</v>
      </c>
      <c r="Z89" s="8" t="s">
        <v>60</v>
      </c>
      <c r="AA89" s="13"/>
      <c r="AB89" s="12"/>
      <c r="AC89" s="12"/>
      <c r="AD89" s="12"/>
      <c r="AE89" s="8"/>
      <c r="AF89" s="12"/>
      <c r="AG89" s="8"/>
      <c r="AH89" s="8" t="s">
        <v>76</v>
      </c>
      <c r="AI89" s="8"/>
      <c r="AJ89" s="8"/>
      <c r="AK89" s="8" t="s">
        <v>221</v>
      </c>
      <c r="AL89" s="8" t="s">
        <v>332</v>
      </c>
      <c r="AM89" s="8" t="s">
        <v>65</v>
      </c>
    </row>
    <row r="90" spans="1:39" ht="12.95" customHeight="1">
      <c r="A90" s="8" t="s">
        <v>403</v>
      </c>
      <c r="B90" s="8" t="s">
        <v>3</v>
      </c>
      <c r="C90" s="8" t="s">
        <v>419</v>
      </c>
      <c r="D90" s="8" t="s">
        <v>420</v>
      </c>
      <c r="E90" s="8" t="s">
        <v>421</v>
      </c>
      <c r="F90" s="8" t="s">
        <v>203</v>
      </c>
      <c r="G90" s="8" t="s">
        <v>204</v>
      </c>
      <c r="H90" s="9">
        <v>198237</v>
      </c>
      <c r="I90" s="9">
        <v>1</v>
      </c>
      <c r="J90" s="10">
        <v>150.56</v>
      </c>
      <c r="K90" s="10">
        <v>148.11000000000001</v>
      </c>
      <c r="L90" s="11">
        <v>-1.6541759503072042E-2</v>
      </c>
      <c r="M90" s="8" t="s">
        <v>59</v>
      </c>
      <c r="N90" s="10">
        <v>110.49558225760074</v>
      </c>
      <c r="O90" s="9">
        <v>21904312.739999998</v>
      </c>
      <c r="P90" s="9">
        <v>21904312.739999998</v>
      </c>
      <c r="Q90" s="9">
        <v>29360882.07</v>
      </c>
      <c r="R90" s="9">
        <v>198237</v>
      </c>
      <c r="S90" s="9">
        <v>7456569.3300000001</v>
      </c>
      <c r="T90" s="9">
        <v>-485680.65</v>
      </c>
      <c r="U90" s="11">
        <v>2.6499999999999999E-2</v>
      </c>
      <c r="V90" s="11">
        <v>2.8400000000000002E-2</v>
      </c>
      <c r="W90" s="9">
        <v>0</v>
      </c>
      <c r="X90" s="9">
        <v>0</v>
      </c>
      <c r="Y90" s="12">
        <v>46203</v>
      </c>
      <c r="Z90" s="8" t="s">
        <v>60</v>
      </c>
      <c r="AA90" s="13"/>
      <c r="AB90" s="12"/>
      <c r="AC90" s="12"/>
      <c r="AD90" s="12"/>
      <c r="AE90" s="8"/>
      <c r="AF90" s="12"/>
      <c r="AG90" s="8"/>
      <c r="AH90" s="8" t="s">
        <v>76</v>
      </c>
      <c r="AI90" s="8"/>
      <c r="AJ90" s="8"/>
      <c r="AK90" s="8" t="s">
        <v>336</v>
      </c>
      <c r="AL90" s="8" t="s">
        <v>422</v>
      </c>
      <c r="AM90" s="8" t="s">
        <v>65</v>
      </c>
    </row>
    <row r="91" spans="1:39" ht="12.95" customHeight="1">
      <c r="A91" s="8" t="s">
        <v>403</v>
      </c>
      <c r="B91" s="8" t="s">
        <v>3</v>
      </c>
      <c r="C91" s="8" t="s">
        <v>333</v>
      </c>
      <c r="D91" s="8" t="s">
        <v>334</v>
      </c>
      <c r="E91" s="8" t="s">
        <v>335</v>
      </c>
      <c r="F91" s="8" t="s">
        <v>203</v>
      </c>
      <c r="G91" s="8" t="s">
        <v>204</v>
      </c>
      <c r="H91" s="9">
        <v>739</v>
      </c>
      <c r="I91" s="9">
        <v>10</v>
      </c>
      <c r="J91" s="10">
        <v>39885</v>
      </c>
      <c r="K91" s="10">
        <v>39900</v>
      </c>
      <c r="L91" s="11">
        <v>3.7593984962406017E-4</v>
      </c>
      <c r="M91" s="8" t="s">
        <v>59</v>
      </c>
      <c r="N91" s="10">
        <v>34323.529350473611</v>
      </c>
      <c r="O91" s="9">
        <v>25365088.190000001</v>
      </c>
      <c r="P91" s="9">
        <v>25365088.190000001</v>
      </c>
      <c r="Q91" s="9">
        <v>29486100</v>
      </c>
      <c r="R91" s="9">
        <v>7390</v>
      </c>
      <c r="S91" s="9">
        <v>4121011.81</v>
      </c>
      <c r="T91" s="9">
        <v>11085</v>
      </c>
      <c r="U91" s="11">
        <v>2.6599999999999999E-2</v>
      </c>
      <c r="V91" s="11">
        <v>2.86E-2</v>
      </c>
      <c r="W91" s="9">
        <v>0</v>
      </c>
      <c r="X91" s="9">
        <v>0</v>
      </c>
      <c r="Y91" s="12">
        <v>46203</v>
      </c>
      <c r="Z91" s="8" t="s">
        <v>60</v>
      </c>
      <c r="AA91" s="13"/>
      <c r="AB91" s="12"/>
      <c r="AC91" s="12"/>
      <c r="AD91" s="12"/>
      <c r="AE91" s="8"/>
      <c r="AF91" s="12"/>
      <c r="AG91" s="8"/>
      <c r="AH91" s="8" t="s">
        <v>76</v>
      </c>
      <c r="AI91" s="8"/>
      <c r="AJ91" s="8"/>
      <c r="AK91" s="8" t="s">
        <v>336</v>
      </c>
      <c r="AL91" s="8" t="s">
        <v>337</v>
      </c>
      <c r="AM91" s="8" t="s">
        <v>65</v>
      </c>
    </row>
    <row r="92" spans="1:39" ht="12.95" customHeight="1">
      <c r="A92" s="8" t="s">
        <v>403</v>
      </c>
      <c r="B92" s="8" t="s">
        <v>3</v>
      </c>
      <c r="C92" s="8" t="s">
        <v>341</v>
      </c>
      <c r="D92" s="8" t="s">
        <v>342</v>
      </c>
      <c r="E92" s="8" t="s">
        <v>343</v>
      </c>
      <c r="F92" s="8" t="s">
        <v>203</v>
      </c>
      <c r="G92" s="8" t="s">
        <v>204</v>
      </c>
      <c r="H92" s="9">
        <v>75829</v>
      </c>
      <c r="I92" s="9">
        <v>10</v>
      </c>
      <c r="J92" s="10">
        <v>304.14999999999998</v>
      </c>
      <c r="K92" s="10">
        <v>303.05</v>
      </c>
      <c r="L92" s="11">
        <v>-3.629764065335753E-3</v>
      </c>
      <c r="M92" s="8" t="s">
        <v>59</v>
      </c>
      <c r="N92" s="10">
        <v>345.76411359770009</v>
      </c>
      <c r="O92" s="9">
        <v>26218946.969999999</v>
      </c>
      <c r="P92" s="9">
        <v>26218946.969999999</v>
      </c>
      <c r="Q92" s="9">
        <v>22979978.449999999</v>
      </c>
      <c r="R92" s="9">
        <v>758290</v>
      </c>
      <c r="S92" s="9">
        <v>-3238968.52</v>
      </c>
      <c r="T92" s="9">
        <v>-83411.899999999994</v>
      </c>
      <c r="U92" s="11">
        <v>2.07E-2</v>
      </c>
      <c r="V92" s="11">
        <v>2.23E-2</v>
      </c>
      <c r="W92" s="9">
        <v>0</v>
      </c>
      <c r="X92" s="9">
        <v>0</v>
      </c>
      <c r="Y92" s="12">
        <v>46203</v>
      </c>
      <c r="Z92" s="8" t="s">
        <v>60</v>
      </c>
      <c r="AA92" s="13"/>
      <c r="AB92" s="12"/>
      <c r="AC92" s="12"/>
      <c r="AD92" s="12"/>
      <c r="AE92" s="8"/>
      <c r="AF92" s="12"/>
      <c r="AG92" s="8"/>
      <c r="AH92" s="8" t="s">
        <v>76</v>
      </c>
      <c r="AI92" s="8"/>
      <c r="AJ92" s="8"/>
      <c r="AK92" s="8" t="s">
        <v>344</v>
      </c>
      <c r="AL92" s="8" t="s">
        <v>343</v>
      </c>
      <c r="AM92" s="8" t="s">
        <v>65</v>
      </c>
    </row>
    <row r="93" spans="1:39" ht="12.95" customHeight="1">
      <c r="A93" s="8" t="s">
        <v>403</v>
      </c>
      <c r="B93" s="8" t="s">
        <v>3</v>
      </c>
      <c r="C93" s="8" t="s">
        <v>423</v>
      </c>
      <c r="D93" s="8" t="s">
        <v>424</v>
      </c>
      <c r="E93" s="8" t="s">
        <v>425</v>
      </c>
      <c r="F93" s="8" t="s">
        <v>203</v>
      </c>
      <c r="G93" s="8" t="s">
        <v>204</v>
      </c>
      <c r="H93" s="9">
        <v>9577</v>
      </c>
      <c r="I93" s="9">
        <v>2</v>
      </c>
      <c r="J93" s="10">
        <v>1491.4</v>
      </c>
      <c r="K93" s="10">
        <v>1465.7</v>
      </c>
      <c r="L93" s="11">
        <v>-1.753428395988265E-2</v>
      </c>
      <c r="M93" s="8" t="s">
        <v>59</v>
      </c>
      <c r="N93" s="10">
        <v>1759.1466054087919</v>
      </c>
      <c r="O93" s="9">
        <v>16847347.039999999</v>
      </c>
      <c r="P93" s="9">
        <v>16847347.039999999</v>
      </c>
      <c r="Q93" s="9">
        <v>14037008.9</v>
      </c>
      <c r="R93" s="9">
        <v>19154</v>
      </c>
      <c r="S93" s="9">
        <v>-2810338.14</v>
      </c>
      <c r="T93" s="9">
        <v>-246128.9</v>
      </c>
      <c r="U93" s="11">
        <v>1.2699999999999999E-2</v>
      </c>
      <c r="V93" s="11">
        <v>1.3599999999999999E-2</v>
      </c>
      <c r="W93" s="9">
        <v>0</v>
      </c>
      <c r="X93" s="9">
        <v>0</v>
      </c>
      <c r="Y93" s="12">
        <v>46203</v>
      </c>
      <c r="Z93" s="8" t="s">
        <v>60</v>
      </c>
      <c r="AA93" s="13"/>
      <c r="AB93" s="12"/>
      <c r="AC93" s="12"/>
      <c r="AD93" s="12"/>
      <c r="AE93" s="8"/>
      <c r="AF93" s="12"/>
      <c r="AG93" s="8"/>
      <c r="AH93" s="8" t="s">
        <v>76</v>
      </c>
      <c r="AI93" s="8"/>
      <c r="AJ93" s="8"/>
      <c r="AK93" s="8" t="s">
        <v>272</v>
      </c>
      <c r="AL93" s="8" t="s">
        <v>425</v>
      </c>
      <c r="AM93" s="8" t="s">
        <v>65</v>
      </c>
    </row>
    <row r="94" spans="1:39" ht="12.95" customHeight="1">
      <c r="A94" s="8" t="s">
        <v>403</v>
      </c>
      <c r="B94" s="8" t="s">
        <v>3</v>
      </c>
      <c r="C94" s="8" t="s">
        <v>426</v>
      </c>
      <c r="D94" s="8" t="s">
        <v>427</v>
      </c>
      <c r="E94" s="8" t="s">
        <v>428</v>
      </c>
      <c r="F94" s="8" t="s">
        <v>203</v>
      </c>
      <c r="G94" s="8" t="s">
        <v>204</v>
      </c>
      <c r="H94" s="9">
        <v>53761</v>
      </c>
      <c r="I94" s="9">
        <v>1</v>
      </c>
      <c r="J94" s="10">
        <v>175.4</v>
      </c>
      <c r="K94" s="10">
        <v>175.46</v>
      </c>
      <c r="L94" s="11">
        <v>3.4195828108970707E-4</v>
      </c>
      <c r="M94" s="8" t="s">
        <v>59</v>
      </c>
      <c r="N94" s="10">
        <v>214.07052751994939</v>
      </c>
      <c r="O94" s="9">
        <v>11508645.630000001</v>
      </c>
      <c r="P94" s="9">
        <v>11508645.630000001</v>
      </c>
      <c r="Q94" s="9">
        <v>9432905.0600000005</v>
      </c>
      <c r="R94" s="9">
        <v>53761</v>
      </c>
      <c r="S94" s="9">
        <v>-2075740.57</v>
      </c>
      <c r="T94" s="9">
        <v>3225.66</v>
      </c>
      <c r="U94" s="11">
        <v>8.5000000000000006E-3</v>
      </c>
      <c r="V94" s="11">
        <v>9.1000000000000004E-3</v>
      </c>
      <c r="W94" s="9">
        <v>0</v>
      </c>
      <c r="X94" s="9">
        <v>0</v>
      </c>
      <c r="Y94" s="12">
        <v>46203</v>
      </c>
      <c r="Z94" s="8" t="s">
        <v>60</v>
      </c>
      <c r="AA94" s="13"/>
      <c r="AB94" s="12"/>
      <c r="AC94" s="12"/>
      <c r="AD94" s="12"/>
      <c r="AE94" s="8"/>
      <c r="AF94" s="12"/>
      <c r="AG94" s="8"/>
      <c r="AH94" s="8" t="s">
        <v>76</v>
      </c>
      <c r="AI94" s="8"/>
      <c r="AJ94" s="8"/>
      <c r="AK94" s="8" t="s">
        <v>209</v>
      </c>
      <c r="AL94" s="8" t="s">
        <v>428</v>
      </c>
      <c r="AM94" s="8" t="s">
        <v>65</v>
      </c>
    </row>
    <row r="95" spans="1:39" ht="12.95" customHeight="1">
      <c r="A95" s="8" t="s">
        <v>403</v>
      </c>
      <c r="B95" s="8" t="s">
        <v>3</v>
      </c>
      <c r="C95" s="8" t="s">
        <v>345</v>
      </c>
      <c r="D95" s="8" t="s">
        <v>346</v>
      </c>
      <c r="E95" s="8" t="s">
        <v>347</v>
      </c>
      <c r="F95" s="8" t="s">
        <v>203</v>
      </c>
      <c r="G95" s="8" t="s">
        <v>204</v>
      </c>
      <c r="H95" s="9">
        <v>6980</v>
      </c>
      <c r="I95" s="9">
        <v>5</v>
      </c>
      <c r="J95" s="10">
        <v>4298.5</v>
      </c>
      <c r="K95" s="10">
        <v>4326.5</v>
      </c>
      <c r="L95" s="11">
        <v>6.4717439038483766E-3</v>
      </c>
      <c r="M95" s="8" t="s">
        <v>59</v>
      </c>
      <c r="N95" s="10">
        <v>5691.1904713467047</v>
      </c>
      <c r="O95" s="9">
        <v>39724509.490000002</v>
      </c>
      <c r="P95" s="9">
        <v>39724509.490000002</v>
      </c>
      <c r="Q95" s="9">
        <v>30198970</v>
      </c>
      <c r="R95" s="9">
        <v>34900</v>
      </c>
      <c r="S95" s="9">
        <v>-9525539.4900000002</v>
      </c>
      <c r="T95" s="9">
        <v>195440</v>
      </c>
      <c r="U95" s="11">
        <v>2.7199999999999998E-2</v>
      </c>
      <c r="V95" s="11">
        <v>2.92E-2</v>
      </c>
      <c r="W95" s="9">
        <v>0</v>
      </c>
      <c r="X95" s="9">
        <v>0</v>
      </c>
      <c r="Y95" s="12">
        <v>46203</v>
      </c>
      <c r="Z95" s="8" t="s">
        <v>60</v>
      </c>
      <c r="AA95" s="13"/>
      <c r="AB95" s="12"/>
      <c r="AC95" s="12"/>
      <c r="AD95" s="12"/>
      <c r="AE95" s="8"/>
      <c r="AF95" s="12"/>
      <c r="AG95" s="8"/>
      <c r="AH95" s="8" t="s">
        <v>76</v>
      </c>
      <c r="AI95" s="8"/>
      <c r="AJ95" s="8"/>
      <c r="AK95" s="8" t="s">
        <v>272</v>
      </c>
      <c r="AL95" s="8" t="s">
        <v>348</v>
      </c>
      <c r="AM95" s="8" t="s">
        <v>65</v>
      </c>
    </row>
    <row r="96" spans="1:39" ht="12.95" customHeight="1">
      <c r="A96" s="8" t="s">
        <v>403</v>
      </c>
      <c r="B96" s="8" t="s">
        <v>3</v>
      </c>
      <c r="C96" s="8" t="s">
        <v>354</v>
      </c>
      <c r="D96" s="8" t="s">
        <v>355</v>
      </c>
      <c r="E96" s="8" t="s">
        <v>356</v>
      </c>
      <c r="F96" s="8" t="s">
        <v>203</v>
      </c>
      <c r="G96" s="8" t="s">
        <v>204</v>
      </c>
      <c r="H96" s="9">
        <v>9980</v>
      </c>
      <c r="I96" s="9">
        <v>1</v>
      </c>
      <c r="J96" s="10">
        <v>3456.8</v>
      </c>
      <c r="K96" s="10">
        <v>3460.6</v>
      </c>
      <c r="L96" s="11">
        <v>1.0980754782407675E-3</v>
      </c>
      <c r="M96" s="8" t="s">
        <v>59</v>
      </c>
      <c r="N96" s="10">
        <v>2604.05976753507</v>
      </c>
      <c r="O96" s="9">
        <v>25988516.48</v>
      </c>
      <c r="P96" s="9">
        <v>25988516.48</v>
      </c>
      <c r="Q96" s="9">
        <v>34536788</v>
      </c>
      <c r="R96" s="9">
        <v>9980</v>
      </c>
      <c r="S96" s="9">
        <v>8548271.5199999996</v>
      </c>
      <c r="T96" s="9">
        <v>37924</v>
      </c>
      <c r="U96" s="11">
        <v>3.1099999999999999E-2</v>
      </c>
      <c r="V96" s="11">
        <v>3.3399999999999999E-2</v>
      </c>
      <c r="W96" s="9">
        <v>0</v>
      </c>
      <c r="X96" s="9">
        <v>0</v>
      </c>
      <c r="Y96" s="12">
        <v>46203</v>
      </c>
      <c r="Z96" s="8" t="s">
        <v>60</v>
      </c>
      <c r="AA96" s="13"/>
      <c r="AB96" s="12"/>
      <c r="AC96" s="12"/>
      <c r="AD96" s="12"/>
      <c r="AE96" s="8"/>
      <c r="AF96" s="12"/>
      <c r="AG96" s="8"/>
      <c r="AH96" s="8" t="s">
        <v>76</v>
      </c>
      <c r="AI96" s="8"/>
      <c r="AJ96" s="8"/>
      <c r="AK96" s="8" t="s">
        <v>221</v>
      </c>
      <c r="AL96" s="8" t="s">
        <v>357</v>
      </c>
      <c r="AM96" s="8" t="s">
        <v>65</v>
      </c>
    </row>
    <row r="97" spans="1:39" ht="12.95" customHeight="1">
      <c r="A97" s="8" t="s">
        <v>403</v>
      </c>
      <c r="B97" s="8" t="s">
        <v>3</v>
      </c>
      <c r="C97" s="8" t="s">
        <v>855</v>
      </c>
      <c r="D97" s="8" t="s">
        <v>856</v>
      </c>
      <c r="E97" s="8" t="s">
        <v>857</v>
      </c>
      <c r="F97" s="8" t="s">
        <v>203</v>
      </c>
      <c r="G97" s="8" t="s">
        <v>204</v>
      </c>
      <c r="H97" s="9">
        <v>7587</v>
      </c>
      <c r="I97" s="9">
        <v>2</v>
      </c>
      <c r="J97" s="10">
        <v>1586.6</v>
      </c>
      <c r="K97" s="10">
        <v>1594</v>
      </c>
      <c r="L97" s="11">
        <v>4.6424090338770393E-3</v>
      </c>
      <c r="M97" s="8" t="s">
        <v>59</v>
      </c>
      <c r="N97" s="10">
        <v>1485.9320640569395</v>
      </c>
      <c r="O97" s="9">
        <v>11273766.57</v>
      </c>
      <c r="P97" s="9">
        <v>11273766.57</v>
      </c>
      <c r="Q97" s="9">
        <v>12093678</v>
      </c>
      <c r="R97" s="9">
        <v>15174</v>
      </c>
      <c r="S97" s="9">
        <v>819911.43</v>
      </c>
      <c r="T97" s="9">
        <v>56143.8</v>
      </c>
      <c r="U97" s="11">
        <v>1.09E-2</v>
      </c>
      <c r="V97" s="11">
        <v>1.17E-2</v>
      </c>
      <c r="W97" s="9">
        <v>0</v>
      </c>
      <c r="X97" s="9">
        <v>0</v>
      </c>
      <c r="Y97" s="12">
        <v>46203</v>
      </c>
      <c r="Z97" s="8" t="s">
        <v>60</v>
      </c>
      <c r="AA97" s="13"/>
      <c r="AB97" s="12"/>
      <c r="AC97" s="12"/>
      <c r="AD97" s="12"/>
      <c r="AE97" s="8"/>
      <c r="AF97" s="12"/>
      <c r="AG97" s="8"/>
      <c r="AH97" s="8" t="s">
        <v>76</v>
      </c>
      <c r="AI97" s="8"/>
      <c r="AJ97" s="8"/>
      <c r="AK97" s="8" t="s">
        <v>209</v>
      </c>
      <c r="AL97" s="8" t="s">
        <v>857</v>
      </c>
      <c r="AM97" s="8" t="s">
        <v>65</v>
      </c>
    </row>
    <row r="98" spans="1:39" ht="12.95" customHeight="1">
      <c r="A98" s="8" t="s">
        <v>403</v>
      </c>
      <c r="B98" s="8" t="s">
        <v>3</v>
      </c>
      <c r="C98" s="8" t="s">
        <v>358</v>
      </c>
      <c r="D98" s="8" t="s">
        <v>359</v>
      </c>
      <c r="E98" s="8" t="s">
        <v>360</v>
      </c>
      <c r="F98" s="8" t="s">
        <v>203</v>
      </c>
      <c r="G98" s="8" t="s">
        <v>204</v>
      </c>
      <c r="H98" s="9">
        <v>27913</v>
      </c>
      <c r="I98" s="9">
        <v>2</v>
      </c>
      <c r="J98" s="10">
        <v>690.6</v>
      </c>
      <c r="K98" s="10">
        <v>681.15</v>
      </c>
      <c r="L98" s="11">
        <v>-1.3873596124201719E-2</v>
      </c>
      <c r="M98" s="8" t="s">
        <v>59</v>
      </c>
      <c r="N98" s="10">
        <v>1009.9877318812023</v>
      </c>
      <c r="O98" s="9">
        <v>28191787.559999999</v>
      </c>
      <c r="P98" s="9">
        <v>28191787.559999999</v>
      </c>
      <c r="Q98" s="9">
        <v>19012939.949999999</v>
      </c>
      <c r="R98" s="9">
        <v>55826</v>
      </c>
      <c r="S98" s="9">
        <v>-9178847.6099999994</v>
      </c>
      <c r="T98" s="9">
        <v>-263777.84999999998</v>
      </c>
      <c r="U98" s="11">
        <v>1.7100000000000001E-2</v>
      </c>
      <c r="V98" s="11">
        <v>1.84E-2</v>
      </c>
      <c r="W98" s="9">
        <v>0</v>
      </c>
      <c r="X98" s="9">
        <v>0</v>
      </c>
      <c r="Y98" s="12">
        <v>46203</v>
      </c>
      <c r="Z98" s="8" t="s">
        <v>60</v>
      </c>
      <c r="AA98" s="13"/>
      <c r="AB98" s="12"/>
      <c r="AC98" s="12"/>
      <c r="AD98" s="12"/>
      <c r="AE98" s="8"/>
      <c r="AF98" s="12"/>
      <c r="AG98" s="8"/>
      <c r="AH98" s="8" t="s">
        <v>76</v>
      </c>
      <c r="AI98" s="8"/>
      <c r="AJ98" s="8"/>
      <c r="AK98" s="8" t="s">
        <v>209</v>
      </c>
      <c r="AL98" s="8" t="s">
        <v>361</v>
      </c>
      <c r="AM98" s="8" t="s">
        <v>65</v>
      </c>
    </row>
    <row r="99" spans="1:39" ht="12.95" customHeight="1">
      <c r="A99" s="8" t="s">
        <v>403</v>
      </c>
      <c r="B99" s="8" t="s">
        <v>3</v>
      </c>
      <c r="C99" s="8" t="s">
        <v>362</v>
      </c>
      <c r="D99" s="8" t="s">
        <v>363</v>
      </c>
      <c r="E99" s="8" t="s">
        <v>364</v>
      </c>
      <c r="F99" s="8" t="s">
        <v>203</v>
      </c>
      <c r="G99" s="8" t="s">
        <v>204</v>
      </c>
      <c r="H99" s="9">
        <v>26157</v>
      </c>
      <c r="I99" s="9">
        <v>1</v>
      </c>
      <c r="J99" s="10">
        <v>928.8</v>
      </c>
      <c r="K99" s="10">
        <v>934.15</v>
      </c>
      <c r="L99" s="11">
        <v>5.7271316169780016E-3</v>
      </c>
      <c r="M99" s="8" t="s">
        <v>59</v>
      </c>
      <c r="N99" s="10">
        <v>982.94394425966277</v>
      </c>
      <c r="O99" s="9">
        <v>25710864.75</v>
      </c>
      <c r="P99" s="9">
        <v>25710864.75</v>
      </c>
      <c r="Q99" s="9">
        <v>24434561.550000001</v>
      </c>
      <c r="R99" s="9">
        <v>26157</v>
      </c>
      <c r="S99" s="9">
        <v>-1276303.2</v>
      </c>
      <c r="T99" s="9">
        <v>139939.95000000001</v>
      </c>
      <c r="U99" s="11">
        <v>2.1999999999999999E-2</v>
      </c>
      <c r="V99" s="11">
        <v>2.3699999999999999E-2</v>
      </c>
      <c r="W99" s="9">
        <v>0</v>
      </c>
      <c r="X99" s="9">
        <v>0</v>
      </c>
      <c r="Y99" s="12">
        <v>46203</v>
      </c>
      <c r="Z99" s="8" t="s">
        <v>60</v>
      </c>
      <c r="AA99" s="13"/>
      <c r="AB99" s="12"/>
      <c r="AC99" s="12"/>
      <c r="AD99" s="12"/>
      <c r="AE99" s="8"/>
      <c r="AF99" s="12"/>
      <c r="AG99" s="8"/>
      <c r="AH99" s="8" t="s">
        <v>76</v>
      </c>
      <c r="AI99" s="8"/>
      <c r="AJ99" s="8"/>
      <c r="AK99" s="8" t="s">
        <v>336</v>
      </c>
      <c r="AL99" s="8" t="s">
        <v>365</v>
      </c>
      <c r="AM99" s="8" t="s">
        <v>65</v>
      </c>
    </row>
    <row r="100" spans="1:39" ht="12.95" customHeight="1">
      <c r="A100" s="8" t="s">
        <v>403</v>
      </c>
      <c r="B100" s="8" t="s">
        <v>3</v>
      </c>
      <c r="C100" s="8" t="s">
        <v>370</v>
      </c>
      <c r="D100" s="8" t="s">
        <v>371</v>
      </c>
      <c r="E100" s="8" t="s">
        <v>372</v>
      </c>
      <c r="F100" s="8" t="s">
        <v>203</v>
      </c>
      <c r="G100" s="8" t="s">
        <v>204</v>
      </c>
      <c r="H100" s="9">
        <v>12229</v>
      </c>
      <c r="I100" s="9">
        <v>10</v>
      </c>
      <c r="J100" s="10">
        <v>729.65</v>
      </c>
      <c r="K100" s="10">
        <v>715.95</v>
      </c>
      <c r="L100" s="11">
        <v>-1.9135414484251694E-2</v>
      </c>
      <c r="M100" s="8" t="s">
        <v>59</v>
      </c>
      <c r="N100" s="10">
        <v>910.16721972360779</v>
      </c>
      <c r="O100" s="9">
        <v>11130434.93</v>
      </c>
      <c r="P100" s="9">
        <v>11130434.93</v>
      </c>
      <c r="Q100" s="9">
        <v>8755352.5500000007</v>
      </c>
      <c r="R100" s="9">
        <v>122290</v>
      </c>
      <c r="S100" s="9">
        <v>-2375082.38</v>
      </c>
      <c r="T100" s="9">
        <v>-167537.29999999999</v>
      </c>
      <c r="U100" s="11">
        <v>7.9000000000000008E-3</v>
      </c>
      <c r="V100" s="11">
        <v>8.5000000000000006E-3</v>
      </c>
      <c r="W100" s="9">
        <v>0</v>
      </c>
      <c r="X100" s="9">
        <v>0</v>
      </c>
      <c r="Y100" s="12">
        <v>46203</v>
      </c>
      <c r="Z100" s="8" t="s">
        <v>60</v>
      </c>
      <c r="AA100" s="13"/>
      <c r="AB100" s="12"/>
      <c r="AC100" s="12"/>
      <c r="AD100" s="12"/>
      <c r="AE100" s="8"/>
      <c r="AF100" s="12"/>
      <c r="AG100" s="8"/>
      <c r="AH100" s="8" t="s">
        <v>76</v>
      </c>
      <c r="AI100" s="8"/>
      <c r="AJ100" s="8"/>
      <c r="AK100" s="8" t="s">
        <v>373</v>
      </c>
      <c r="AL100" s="8" t="s">
        <v>374</v>
      </c>
      <c r="AM100" s="8" t="s">
        <v>65</v>
      </c>
    </row>
    <row r="101" spans="1:39" ht="12.95" customHeight="1">
      <c r="A101" s="8" t="s">
        <v>403</v>
      </c>
      <c r="B101" s="8" t="s">
        <v>3</v>
      </c>
      <c r="C101" s="8" t="s">
        <v>375</v>
      </c>
      <c r="D101" s="8" t="s">
        <v>376</v>
      </c>
      <c r="E101" s="8" t="s">
        <v>377</v>
      </c>
      <c r="F101" s="8" t="s">
        <v>203</v>
      </c>
      <c r="G101" s="8" t="s">
        <v>204</v>
      </c>
      <c r="H101" s="9">
        <v>10185</v>
      </c>
      <c r="I101" s="9">
        <v>1</v>
      </c>
      <c r="J101" s="10">
        <v>2097.9</v>
      </c>
      <c r="K101" s="10">
        <v>2031.5</v>
      </c>
      <c r="L101" s="11">
        <v>-3.2685207974403149E-2</v>
      </c>
      <c r="M101" s="8" t="s">
        <v>59</v>
      </c>
      <c r="N101" s="10">
        <v>3404.4030054000982</v>
      </c>
      <c r="O101" s="9">
        <v>34673844.609999999</v>
      </c>
      <c r="P101" s="9">
        <v>34673844.609999999</v>
      </c>
      <c r="Q101" s="9">
        <v>20690827.5</v>
      </c>
      <c r="R101" s="9">
        <v>10185</v>
      </c>
      <c r="S101" s="9">
        <v>-13983017.109999999</v>
      </c>
      <c r="T101" s="9">
        <v>-676284</v>
      </c>
      <c r="U101" s="11">
        <v>1.8700000000000001E-2</v>
      </c>
      <c r="V101" s="11">
        <v>0.02</v>
      </c>
      <c r="W101" s="9">
        <v>0</v>
      </c>
      <c r="X101" s="9">
        <v>0</v>
      </c>
      <c r="Y101" s="12">
        <v>46203</v>
      </c>
      <c r="Z101" s="8" t="s">
        <v>60</v>
      </c>
      <c r="AA101" s="13"/>
      <c r="AB101" s="12"/>
      <c r="AC101" s="12"/>
      <c r="AD101" s="12"/>
      <c r="AE101" s="8"/>
      <c r="AF101" s="12"/>
      <c r="AG101" s="8"/>
      <c r="AH101" s="8" t="s">
        <v>76</v>
      </c>
      <c r="AI101" s="8"/>
      <c r="AJ101" s="8"/>
      <c r="AK101" s="8" t="s">
        <v>272</v>
      </c>
      <c r="AL101" s="8" t="s">
        <v>378</v>
      </c>
      <c r="AM101" s="8" t="s">
        <v>65</v>
      </c>
    </row>
    <row r="102" spans="1:39" ht="12.95" customHeight="1">
      <c r="A102" s="8" t="s">
        <v>403</v>
      </c>
      <c r="B102" s="8" t="s">
        <v>3</v>
      </c>
      <c r="C102" s="8" t="s">
        <v>429</v>
      </c>
      <c r="D102" s="8" t="s">
        <v>430</v>
      </c>
      <c r="E102" s="8" t="s">
        <v>431</v>
      </c>
      <c r="F102" s="8" t="s">
        <v>203</v>
      </c>
      <c r="G102" s="8" t="s">
        <v>204</v>
      </c>
      <c r="H102" s="9">
        <v>10924</v>
      </c>
      <c r="I102" s="9">
        <v>5</v>
      </c>
      <c r="J102" s="10">
        <v>1433.8</v>
      </c>
      <c r="K102" s="10">
        <v>1404.7</v>
      </c>
      <c r="L102" s="11">
        <v>-2.0716167153128781E-2</v>
      </c>
      <c r="M102" s="8" t="s">
        <v>59</v>
      </c>
      <c r="N102" s="10">
        <v>1575.0018491395094</v>
      </c>
      <c r="O102" s="9">
        <v>17205320.199999999</v>
      </c>
      <c r="P102" s="9">
        <v>17205320.199999999</v>
      </c>
      <c r="Q102" s="9">
        <v>15344942.800000001</v>
      </c>
      <c r="R102" s="9">
        <v>54620</v>
      </c>
      <c r="S102" s="9">
        <v>-1860377.4</v>
      </c>
      <c r="T102" s="9">
        <v>-317888.40000000002</v>
      </c>
      <c r="U102" s="11">
        <v>1.38E-2</v>
      </c>
      <c r="V102" s="11">
        <v>1.49E-2</v>
      </c>
      <c r="W102" s="9">
        <v>0</v>
      </c>
      <c r="X102" s="9">
        <v>0</v>
      </c>
      <c r="Y102" s="12">
        <v>46203</v>
      </c>
      <c r="Z102" s="8" t="s">
        <v>60</v>
      </c>
      <c r="AA102" s="13"/>
      <c r="AB102" s="12"/>
      <c r="AC102" s="12"/>
      <c r="AD102" s="12"/>
      <c r="AE102" s="8"/>
      <c r="AF102" s="12"/>
      <c r="AG102" s="8"/>
      <c r="AH102" s="8" t="s">
        <v>76</v>
      </c>
      <c r="AI102" s="8"/>
      <c r="AJ102" s="8"/>
      <c r="AK102" s="8" t="s">
        <v>272</v>
      </c>
      <c r="AL102" s="8" t="s">
        <v>432</v>
      </c>
      <c r="AM102" s="8" t="s">
        <v>65</v>
      </c>
    </row>
    <row r="103" spans="1:39" ht="12.95" customHeight="1">
      <c r="A103" s="8" t="s">
        <v>403</v>
      </c>
      <c r="B103" s="8" t="s">
        <v>3</v>
      </c>
      <c r="C103" s="8" t="s">
        <v>382</v>
      </c>
      <c r="D103" s="8" t="s">
        <v>383</v>
      </c>
      <c r="E103" s="8" t="s">
        <v>384</v>
      </c>
      <c r="F103" s="8" t="s">
        <v>203</v>
      </c>
      <c r="G103" s="8" t="s">
        <v>204</v>
      </c>
      <c r="H103" s="9">
        <v>24084</v>
      </c>
      <c r="I103" s="9">
        <v>2</v>
      </c>
      <c r="J103" s="10">
        <v>1998.1</v>
      </c>
      <c r="K103" s="10">
        <v>2009.1</v>
      </c>
      <c r="L103" s="11">
        <v>5.4750883480165248E-3</v>
      </c>
      <c r="M103" s="8" t="s">
        <v>59</v>
      </c>
      <c r="N103" s="10">
        <v>1373.3211733931241</v>
      </c>
      <c r="O103" s="9">
        <v>33075067.140000001</v>
      </c>
      <c r="P103" s="9">
        <v>33075067.140000001</v>
      </c>
      <c r="Q103" s="9">
        <v>48387164.399999999</v>
      </c>
      <c r="R103" s="9">
        <v>48168</v>
      </c>
      <c r="S103" s="9">
        <v>15312097.26</v>
      </c>
      <c r="T103" s="9">
        <v>264924</v>
      </c>
      <c r="U103" s="11">
        <v>4.36E-2</v>
      </c>
      <c r="V103" s="11">
        <v>4.6899999999999997E-2</v>
      </c>
      <c r="W103" s="9">
        <v>0</v>
      </c>
      <c r="X103" s="9">
        <v>0</v>
      </c>
      <c r="Y103" s="12">
        <v>46203</v>
      </c>
      <c r="Z103" s="8" t="s">
        <v>60</v>
      </c>
      <c r="AA103" s="13"/>
      <c r="AB103" s="12"/>
      <c r="AC103" s="12"/>
      <c r="AD103" s="12"/>
      <c r="AE103" s="8"/>
      <c r="AF103" s="12"/>
      <c r="AG103" s="8"/>
      <c r="AH103" s="8" t="s">
        <v>76</v>
      </c>
      <c r="AI103" s="8"/>
      <c r="AJ103" s="8"/>
      <c r="AK103" s="8" t="s">
        <v>305</v>
      </c>
      <c r="AL103" s="8" t="s">
        <v>385</v>
      </c>
      <c r="AM103" s="8" t="s">
        <v>65</v>
      </c>
    </row>
    <row r="104" spans="1:39" ht="12.95" customHeight="1">
      <c r="A104" s="8" t="s">
        <v>403</v>
      </c>
      <c r="B104" s="8" t="s">
        <v>3</v>
      </c>
      <c r="C104" s="8" t="s">
        <v>386</v>
      </c>
      <c r="D104" s="8" t="s">
        <v>387</v>
      </c>
      <c r="E104" s="8" t="s">
        <v>388</v>
      </c>
      <c r="F104" s="8" t="s">
        <v>203</v>
      </c>
      <c r="G104" s="8" t="s">
        <v>204</v>
      </c>
      <c r="H104" s="9">
        <v>16068</v>
      </c>
      <c r="I104" s="9">
        <v>1</v>
      </c>
      <c r="J104" s="10">
        <v>1295.8</v>
      </c>
      <c r="K104" s="10">
        <v>1277.5999999999999</v>
      </c>
      <c r="L104" s="11">
        <v>-1.4245460237946149E-2</v>
      </c>
      <c r="M104" s="8" t="s">
        <v>59</v>
      </c>
      <c r="N104" s="10">
        <v>1386.7154717450835</v>
      </c>
      <c r="O104" s="9">
        <v>22281744.199999999</v>
      </c>
      <c r="P104" s="9">
        <v>22281744.199999999</v>
      </c>
      <c r="Q104" s="9">
        <v>20528476.800000001</v>
      </c>
      <c r="R104" s="9">
        <v>16068</v>
      </c>
      <c r="S104" s="9">
        <v>-1753267.4</v>
      </c>
      <c r="T104" s="9">
        <v>-292437.59999999998</v>
      </c>
      <c r="U104" s="11">
        <v>1.8499999999999999E-2</v>
      </c>
      <c r="V104" s="11">
        <v>1.9900000000000001E-2</v>
      </c>
      <c r="W104" s="9">
        <v>0</v>
      </c>
      <c r="X104" s="9">
        <v>0</v>
      </c>
      <c r="Y104" s="12">
        <v>46203</v>
      </c>
      <c r="Z104" s="8" t="s">
        <v>60</v>
      </c>
      <c r="AA104" s="13"/>
      <c r="AB104" s="12"/>
      <c r="AC104" s="12"/>
      <c r="AD104" s="12"/>
      <c r="AE104" s="8"/>
      <c r="AF104" s="12"/>
      <c r="AG104" s="8"/>
      <c r="AH104" s="8" t="s">
        <v>76</v>
      </c>
      <c r="AI104" s="8"/>
      <c r="AJ104" s="8"/>
      <c r="AK104" s="8" t="s">
        <v>209</v>
      </c>
      <c r="AL104" s="8" t="s">
        <v>389</v>
      </c>
      <c r="AM104" s="8" t="s">
        <v>65</v>
      </c>
    </row>
    <row r="105" spans="1:39" ht="12.95" customHeight="1">
      <c r="A105" s="8" t="s">
        <v>403</v>
      </c>
      <c r="B105" s="8" t="s">
        <v>3</v>
      </c>
      <c r="C105" s="8" t="s">
        <v>390</v>
      </c>
      <c r="D105" s="8" t="s">
        <v>391</v>
      </c>
      <c r="E105" s="8" t="s">
        <v>392</v>
      </c>
      <c r="F105" s="8" t="s">
        <v>203</v>
      </c>
      <c r="G105" s="8" t="s">
        <v>204</v>
      </c>
      <c r="H105" s="9">
        <v>15576</v>
      </c>
      <c r="I105" s="9">
        <v>1</v>
      </c>
      <c r="J105" s="10">
        <v>1326.8</v>
      </c>
      <c r="K105" s="10">
        <v>1336.1</v>
      </c>
      <c r="L105" s="11">
        <v>6.9605568445475635E-3</v>
      </c>
      <c r="M105" s="8" t="s">
        <v>59</v>
      </c>
      <c r="N105" s="10">
        <v>1619.2468759630201</v>
      </c>
      <c r="O105" s="9">
        <v>25221389.34</v>
      </c>
      <c r="P105" s="9">
        <v>25221389.34</v>
      </c>
      <c r="Q105" s="9">
        <v>20811093.600000001</v>
      </c>
      <c r="R105" s="9">
        <v>15576</v>
      </c>
      <c r="S105" s="9">
        <v>-4410295.74</v>
      </c>
      <c r="T105" s="9">
        <v>144856.79999999999</v>
      </c>
      <c r="U105" s="11">
        <v>1.8800000000000001E-2</v>
      </c>
      <c r="V105" s="11">
        <v>2.0199999999999999E-2</v>
      </c>
      <c r="W105" s="9">
        <v>0</v>
      </c>
      <c r="X105" s="9">
        <v>0</v>
      </c>
      <c r="Y105" s="12">
        <v>46203</v>
      </c>
      <c r="Z105" s="8" t="s">
        <v>60</v>
      </c>
      <c r="AA105" s="13"/>
      <c r="AB105" s="12"/>
      <c r="AC105" s="12"/>
      <c r="AD105" s="12"/>
      <c r="AE105" s="8"/>
      <c r="AF105" s="12"/>
      <c r="AG105" s="8"/>
      <c r="AH105" s="8" t="s">
        <v>76</v>
      </c>
      <c r="AI105" s="8"/>
      <c r="AJ105" s="8"/>
      <c r="AK105" s="8" t="s">
        <v>373</v>
      </c>
      <c r="AL105" s="8" t="s">
        <v>392</v>
      </c>
      <c r="AM105" s="8" t="s">
        <v>65</v>
      </c>
    </row>
    <row r="106" spans="1:39" ht="12.95" customHeight="1">
      <c r="A106" s="8" t="s">
        <v>403</v>
      </c>
      <c r="B106" s="8" t="s">
        <v>3</v>
      </c>
      <c r="C106" s="8" t="s">
        <v>393</v>
      </c>
      <c r="D106" s="8" t="s">
        <v>394</v>
      </c>
      <c r="E106" s="8" t="s">
        <v>395</v>
      </c>
      <c r="F106" s="8" t="s">
        <v>203</v>
      </c>
      <c r="G106" s="8" t="s">
        <v>204</v>
      </c>
      <c r="H106" s="9">
        <v>6861</v>
      </c>
      <c r="I106" s="9">
        <v>10</v>
      </c>
      <c r="J106" s="10">
        <v>1993.4</v>
      </c>
      <c r="K106" s="10">
        <v>1970.6</v>
      </c>
      <c r="L106" s="11">
        <v>-1.15700801786258E-2</v>
      </c>
      <c r="M106" s="8" t="s">
        <v>59</v>
      </c>
      <c r="N106" s="10">
        <v>1696.1643871155809</v>
      </c>
      <c r="O106" s="9">
        <v>11637383.859999999</v>
      </c>
      <c r="P106" s="9">
        <v>11637383.859999999</v>
      </c>
      <c r="Q106" s="9">
        <v>13520286.6</v>
      </c>
      <c r="R106" s="9">
        <v>68610</v>
      </c>
      <c r="S106" s="9">
        <v>1882902.74</v>
      </c>
      <c r="T106" s="9">
        <v>-156430.79999999999</v>
      </c>
      <c r="U106" s="11">
        <v>1.2200000000000001E-2</v>
      </c>
      <c r="V106" s="11">
        <v>1.3100000000000001E-2</v>
      </c>
      <c r="W106" s="9">
        <v>0</v>
      </c>
      <c r="X106" s="9">
        <v>0</v>
      </c>
      <c r="Y106" s="12">
        <v>46203</v>
      </c>
      <c r="Z106" s="8" t="s">
        <v>60</v>
      </c>
      <c r="AA106" s="13"/>
      <c r="AB106" s="12"/>
      <c r="AC106" s="12"/>
      <c r="AD106" s="12"/>
      <c r="AE106" s="8"/>
      <c r="AF106" s="12"/>
      <c r="AG106" s="8"/>
      <c r="AH106" s="8" t="s">
        <v>76</v>
      </c>
      <c r="AI106" s="8"/>
      <c r="AJ106" s="8"/>
      <c r="AK106" s="8" t="s">
        <v>396</v>
      </c>
      <c r="AL106" s="8" t="s">
        <v>397</v>
      </c>
      <c r="AM106" s="8" t="s">
        <v>65</v>
      </c>
    </row>
    <row r="107" spans="1:39" ht="12.95" customHeight="1">
      <c r="A107" s="8" t="s">
        <v>403</v>
      </c>
      <c r="B107" s="8" t="s">
        <v>3</v>
      </c>
      <c r="C107" s="7"/>
      <c r="D107" s="7"/>
      <c r="E107" s="7"/>
      <c r="F107" s="6" t="s">
        <v>402</v>
      </c>
      <c r="G107" s="7"/>
      <c r="H107" s="7"/>
      <c r="I107" s="7"/>
      <c r="J107" s="7"/>
      <c r="K107" s="7"/>
      <c r="L107" s="7"/>
      <c r="M107" s="7"/>
      <c r="N107" s="7"/>
      <c r="O107" s="14">
        <v>1057223115.22</v>
      </c>
      <c r="P107" s="15">
        <v>1057223115.22</v>
      </c>
      <c r="Q107" s="15">
        <v>1032555865.47</v>
      </c>
      <c r="R107" s="7"/>
      <c r="S107" s="15">
        <v>-24667249.75</v>
      </c>
      <c r="T107" s="15">
        <v>-3134576.8</v>
      </c>
      <c r="U107" s="16">
        <v>0.93059999999999998</v>
      </c>
      <c r="V107" s="16">
        <v>1</v>
      </c>
      <c r="W107" s="15">
        <v>0</v>
      </c>
      <c r="X107" s="15">
        <v>0</v>
      </c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</row>
    <row r="108" spans="1:39" ht="12.95" customHeight="1">
      <c r="A108" s="8" t="s">
        <v>403</v>
      </c>
      <c r="B108" s="8" t="s">
        <v>3</v>
      </c>
      <c r="C108" s="6" t="s">
        <v>122</v>
      </c>
      <c r="D108" s="7"/>
      <c r="E108" s="6" t="s">
        <v>122</v>
      </c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15">
        <v>76810007.0495601</v>
      </c>
      <c r="R108" s="7"/>
      <c r="S108" s="7"/>
      <c r="T108" s="7"/>
      <c r="U108" s="16">
        <v>6.9400000000000003E-2</v>
      </c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</row>
    <row r="109" spans="1:39" ht="12.95" customHeight="1">
      <c r="A109" s="8" t="s">
        <v>403</v>
      </c>
      <c r="B109" s="8" t="s">
        <v>3</v>
      </c>
      <c r="C109" s="6" t="s">
        <v>123</v>
      </c>
      <c r="D109" s="7"/>
      <c r="E109" s="6" t="s">
        <v>123</v>
      </c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15">
        <v>1109365872.5195601</v>
      </c>
      <c r="R109" s="7"/>
      <c r="S109" s="7"/>
      <c r="T109" s="7"/>
      <c r="U109" s="16">
        <v>1</v>
      </c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</row>
    <row r="110" spans="1:39" ht="12.95" customHeight="1">
      <c r="A110" s="2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</row>
    <row r="111" spans="1:39" ht="12.95" customHeight="1">
      <c r="A111" s="8" t="s">
        <v>433</v>
      </c>
      <c r="B111" s="8" t="s">
        <v>434</v>
      </c>
      <c r="C111" s="8" t="s">
        <v>875</v>
      </c>
      <c r="D111" s="8"/>
      <c r="E111" s="8" t="s">
        <v>875</v>
      </c>
      <c r="F111" s="8" t="s">
        <v>58</v>
      </c>
      <c r="G111" s="8" t="s">
        <v>58</v>
      </c>
      <c r="H111" s="9">
        <v>167.14</v>
      </c>
      <c r="I111" s="9">
        <v>100</v>
      </c>
      <c r="J111" s="10">
        <v>0</v>
      </c>
      <c r="K111" s="10">
        <v>100</v>
      </c>
      <c r="L111" s="11">
        <v>1</v>
      </c>
      <c r="M111" s="8" t="s">
        <v>59</v>
      </c>
      <c r="N111" s="10">
        <v>99.985341629771455</v>
      </c>
      <c r="O111" s="9">
        <v>16711.55</v>
      </c>
      <c r="P111" s="9">
        <v>16714</v>
      </c>
      <c r="Q111" s="9">
        <v>16714</v>
      </c>
      <c r="R111" s="9">
        <v>16714</v>
      </c>
      <c r="S111" s="9">
        <v>0</v>
      </c>
      <c r="T111" s="9">
        <v>0</v>
      </c>
      <c r="U111" s="11">
        <v>0</v>
      </c>
      <c r="V111" s="11">
        <v>0</v>
      </c>
      <c r="W111" s="9">
        <v>0</v>
      </c>
      <c r="X111" s="9">
        <v>2.4500000000000002</v>
      </c>
      <c r="Y111" s="12">
        <v>46203</v>
      </c>
      <c r="Z111" s="8" t="s">
        <v>60</v>
      </c>
      <c r="AA111" s="13"/>
      <c r="AB111" s="12"/>
      <c r="AC111" s="12">
        <v>46204</v>
      </c>
      <c r="AD111" s="12">
        <v>46204</v>
      </c>
      <c r="AE111" s="8">
        <v>1</v>
      </c>
      <c r="AF111" s="12">
        <v>46204</v>
      </c>
      <c r="AG111" s="8" t="s">
        <v>61</v>
      </c>
      <c r="AH111" s="8" t="s">
        <v>62</v>
      </c>
      <c r="AI111" s="8"/>
      <c r="AJ111" s="8"/>
      <c r="AK111" s="8" t="s">
        <v>63</v>
      </c>
      <c r="AL111" s="8" t="s">
        <v>64</v>
      </c>
      <c r="AM111" s="8" t="s">
        <v>65</v>
      </c>
    </row>
    <row r="112" spans="1:39" ht="12.95" customHeight="1">
      <c r="A112" s="8" t="s">
        <v>433</v>
      </c>
      <c r="B112" s="8" t="s">
        <v>434</v>
      </c>
      <c r="C112" s="7"/>
      <c r="D112" s="7"/>
      <c r="E112" s="7"/>
      <c r="F112" s="6" t="s">
        <v>66</v>
      </c>
      <c r="G112" s="7"/>
      <c r="H112" s="7"/>
      <c r="I112" s="7"/>
      <c r="J112" s="7"/>
      <c r="K112" s="7"/>
      <c r="L112" s="7"/>
      <c r="M112" s="7"/>
      <c r="N112" s="7"/>
      <c r="O112" s="14">
        <v>16711.55</v>
      </c>
      <c r="P112" s="15">
        <v>16714</v>
      </c>
      <c r="Q112" s="15">
        <v>16714</v>
      </c>
      <c r="R112" s="7"/>
      <c r="S112" s="15">
        <v>0</v>
      </c>
      <c r="T112" s="15">
        <v>0</v>
      </c>
      <c r="U112" s="16">
        <v>0</v>
      </c>
      <c r="V112" s="16">
        <v>0</v>
      </c>
      <c r="W112" s="15">
        <v>0</v>
      </c>
      <c r="X112" s="15">
        <v>2.4500000000000002</v>
      </c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</row>
    <row r="113" spans="1:39" ht="12.95" customHeight="1">
      <c r="A113" s="8" t="s">
        <v>433</v>
      </c>
      <c r="B113" s="8" t="s">
        <v>434</v>
      </c>
      <c r="C113" s="8" t="s">
        <v>435</v>
      </c>
      <c r="D113" s="8" t="s">
        <v>436</v>
      </c>
      <c r="E113" s="8" t="s">
        <v>437</v>
      </c>
      <c r="F113" s="8" t="s">
        <v>203</v>
      </c>
      <c r="G113" s="8" t="s">
        <v>204</v>
      </c>
      <c r="H113" s="9">
        <v>1634</v>
      </c>
      <c r="I113" s="9">
        <v>1</v>
      </c>
      <c r="J113" s="10">
        <v>2962.5</v>
      </c>
      <c r="K113" s="10">
        <v>3036</v>
      </c>
      <c r="L113" s="11">
        <v>2.4209486166007904E-2</v>
      </c>
      <c r="M113" s="8" t="s">
        <v>59</v>
      </c>
      <c r="N113" s="10">
        <v>2662.1605446756425</v>
      </c>
      <c r="O113" s="9">
        <v>4349970.33</v>
      </c>
      <c r="P113" s="9">
        <v>4349970.33</v>
      </c>
      <c r="Q113" s="9">
        <v>4960824</v>
      </c>
      <c r="R113" s="9">
        <v>1634</v>
      </c>
      <c r="S113" s="9">
        <v>610853.67000000004</v>
      </c>
      <c r="T113" s="9">
        <v>120099</v>
      </c>
      <c r="U113" s="11">
        <v>7.9000000000000008E-3</v>
      </c>
      <c r="V113" s="11">
        <v>7.9000000000000008E-3</v>
      </c>
      <c r="W113" s="9">
        <v>0</v>
      </c>
      <c r="X113" s="9">
        <v>0</v>
      </c>
      <c r="Y113" s="12">
        <v>46203</v>
      </c>
      <c r="Z113" s="8" t="s">
        <v>60</v>
      </c>
      <c r="AA113" s="13"/>
      <c r="AB113" s="12"/>
      <c r="AC113" s="12"/>
      <c r="AD113" s="12"/>
      <c r="AE113" s="8"/>
      <c r="AF113" s="12"/>
      <c r="AG113" s="8"/>
      <c r="AH113" s="8" t="s">
        <v>76</v>
      </c>
      <c r="AI113" s="8"/>
      <c r="AJ113" s="8"/>
      <c r="AK113" s="8" t="s">
        <v>438</v>
      </c>
      <c r="AL113" s="8" t="s">
        <v>439</v>
      </c>
      <c r="AM113" s="8" t="s">
        <v>65</v>
      </c>
    </row>
    <row r="114" spans="1:39" ht="12.95" customHeight="1">
      <c r="A114" s="8" t="s">
        <v>433</v>
      </c>
      <c r="B114" s="8" t="s">
        <v>434</v>
      </c>
      <c r="C114" s="8" t="s">
        <v>440</v>
      </c>
      <c r="D114" s="8" t="s">
        <v>441</v>
      </c>
      <c r="E114" s="8" t="s">
        <v>442</v>
      </c>
      <c r="F114" s="8" t="s">
        <v>203</v>
      </c>
      <c r="G114" s="8" t="s">
        <v>204</v>
      </c>
      <c r="H114" s="9">
        <v>586</v>
      </c>
      <c r="I114" s="9">
        <v>5</v>
      </c>
      <c r="J114" s="10">
        <v>8655</v>
      </c>
      <c r="K114" s="10">
        <v>8682</v>
      </c>
      <c r="L114" s="11">
        <v>3.1098825155494126E-3</v>
      </c>
      <c r="M114" s="8" t="s">
        <v>59</v>
      </c>
      <c r="N114" s="10">
        <v>5356.6434812286689</v>
      </c>
      <c r="O114" s="9">
        <v>3138993.08</v>
      </c>
      <c r="P114" s="9">
        <v>3138993.08</v>
      </c>
      <c r="Q114" s="9">
        <v>5087652</v>
      </c>
      <c r="R114" s="9">
        <v>2930</v>
      </c>
      <c r="S114" s="9">
        <v>1948658.92</v>
      </c>
      <c r="T114" s="9">
        <v>15822</v>
      </c>
      <c r="U114" s="11">
        <v>8.0999999999999996E-3</v>
      </c>
      <c r="V114" s="11">
        <v>8.0999999999999996E-3</v>
      </c>
      <c r="W114" s="9">
        <v>0</v>
      </c>
      <c r="X114" s="9">
        <v>0</v>
      </c>
      <c r="Y114" s="12">
        <v>46203</v>
      </c>
      <c r="Z114" s="8" t="s">
        <v>60</v>
      </c>
      <c r="AA114" s="13"/>
      <c r="AB114" s="12"/>
      <c r="AC114" s="12"/>
      <c r="AD114" s="12"/>
      <c r="AE114" s="8"/>
      <c r="AF114" s="12"/>
      <c r="AG114" s="8"/>
      <c r="AH114" s="8" t="s">
        <v>76</v>
      </c>
      <c r="AI114" s="8"/>
      <c r="AJ114" s="8"/>
      <c r="AK114" s="8" t="s">
        <v>253</v>
      </c>
      <c r="AL114" s="8" t="s">
        <v>442</v>
      </c>
      <c r="AM114" s="8" t="s">
        <v>65</v>
      </c>
    </row>
    <row r="115" spans="1:39" ht="12.95" customHeight="1">
      <c r="A115" s="8" t="s">
        <v>433</v>
      </c>
      <c r="B115" s="8" t="s">
        <v>434</v>
      </c>
      <c r="C115" s="8" t="s">
        <v>443</v>
      </c>
      <c r="D115" s="8" t="s">
        <v>444</v>
      </c>
      <c r="E115" s="8" t="s">
        <v>445</v>
      </c>
      <c r="F115" s="8" t="s">
        <v>203</v>
      </c>
      <c r="G115" s="8" t="s">
        <v>204</v>
      </c>
      <c r="H115" s="9">
        <v>2578</v>
      </c>
      <c r="I115" s="9">
        <v>1</v>
      </c>
      <c r="J115" s="10">
        <v>2656.9</v>
      </c>
      <c r="K115" s="10">
        <v>2635.7</v>
      </c>
      <c r="L115" s="11">
        <v>-8.0434040292901316E-3</v>
      </c>
      <c r="M115" s="8" t="s">
        <v>59</v>
      </c>
      <c r="N115" s="10">
        <v>2670.7608145849495</v>
      </c>
      <c r="O115" s="9">
        <v>6885221.3799999999</v>
      </c>
      <c r="P115" s="9">
        <v>6885221.3799999999</v>
      </c>
      <c r="Q115" s="9">
        <v>6794834.5999999996</v>
      </c>
      <c r="R115" s="9">
        <v>2578</v>
      </c>
      <c r="S115" s="9">
        <v>-90386.78</v>
      </c>
      <c r="T115" s="9">
        <v>-54653.599999999999</v>
      </c>
      <c r="U115" s="11">
        <v>1.0800000000000001E-2</v>
      </c>
      <c r="V115" s="11">
        <v>1.09E-2</v>
      </c>
      <c r="W115" s="9">
        <v>0</v>
      </c>
      <c r="X115" s="9">
        <v>0</v>
      </c>
      <c r="Y115" s="12">
        <v>46203</v>
      </c>
      <c r="Z115" s="8" t="s">
        <v>60</v>
      </c>
      <c r="AA115" s="13"/>
      <c r="AB115" s="12"/>
      <c r="AC115" s="12"/>
      <c r="AD115" s="12"/>
      <c r="AE115" s="8"/>
      <c r="AF115" s="12"/>
      <c r="AG115" s="8"/>
      <c r="AH115" s="8" t="s">
        <v>76</v>
      </c>
      <c r="AI115" s="8"/>
      <c r="AJ115" s="8"/>
      <c r="AK115" s="8" t="s">
        <v>209</v>
      </c>
      <c r="AL115" s="8" t="s">
        <v>446</v>
      </c>
      <c r="AM115" s="8" t="s">
        <v>65</v>
      </c>
    </row>
    <row r="116" spans="1:39" ht="12.95" customHeight="1">
      <c r="A116" s="8" t="s">
        <v>433</v>
      </c>
      <c r="B116" s="8" t="s">
        <v>434</v>
      </c>
      <c r="C116" s="8" t="s">
        <v>214</v>
      </c>
      <c r="D116" s="8" t="s">
        <v>215</v>
      </c>
      <c r="E116" s="8" t="s">
        <v>216</v>
      </c>
      <c r="F116" s="8" t="s">
        <v>203</v>
      </c>
      <c r="G116" s="8" t="s">
        <v>204</v>
      </c>
      <c r="H116" s="9">
        <v>15292</v>
      </c>
      <c r="I116" s="9">
        <v>1</v>
      </c>
      <c r="J116" s="10">
        <v>982.05</v>
      </c>
      <c r="K116" s="10">
        <v>1004.75</v>
      </c>
      <c r="L116" s="11">
        <v>2.2592684747449614E-2</v>
      </c>
      <c r="M116" s="8" t="s">
        <v>59</v>
      </c>
      <c r="N116" s="10">
        <v>686.30357834161657</v>
      </c>
      <c r="O116" s="9">
        <v>10494954.32</v>
      </c>
      <c r="P116" s="9">
        <v>10494954.32</v>
      </c>
      <c r="Q116" s="9">
        <v>15364637</v>
      </c>
      <c r="R116" s="9">
        <v>15292</v>
      </c>
      <c r="S116" s="9">
        <v>4869682.68</v>
      </c>
      <c r="T116" s="9">
        <v>347128.4</v>
      </c>
      <c r="U116" s="11">
        <v>2.4500000000000001E-2</v>
      </c>
      <c r="V116" s="11">
        <v>2.46E-2</v>
      </c>
      <c r="W116" s="9">
        <v>0</v>
      </c>
      <c r="X116" s="9">
        <v>0</v>
      </c>
      <c r="Y116" s="12">
        <v>46203</v>
      </c>
      <c r="Z116" s="8" t="s">
        <v>60</v>
      </c>
      <c r="AA116" s="13"/>
      <c r="AB116" s="12"/>
      <c r="AC116" s="12"/>
      <c r="AD116" s="12"/>
      <c r="AE116" s="8"/>
      <c r="AF116" s="12"/>
      <c r="AG116" s="8"/>
      <c r="AH116" s="8" t="s">
        <v>76</v>
      </c>
      <c r="AI116" s="8"/>
      <c r="AJ116" s="8"/>
      <c r="AK116" s="8" t="s">
        <v>77</v>
      </c>
      <c r="AL116" s="8" t="s">
        <v>217</v>
      </c>
      <c r="AM116" s="8" t="s">
        <v>65</v>
      </c>
    </row>
    <row r="117" spans="1:39" ht="12.95" customHeight="1">
      <c r="A117" s="8" t="s">
        <v>433</v>
      </c>
      <c r="B117" s="8" t="s">
        <v>434</v>
      </c>
      <c r="C117" s="8" t="s">
        <v>218</v>
      </c>
      <c r="D117" s="8" t="s">
        <v>219</v>
      </c>
      <c r="E117" s="8" t="s">
        <v>220</v>
      </c>
      <c r="F117" s="8" t="s">
        <v>203</v>
      </c>
      <c r="G117" s="8" t="s">
        <v>204</v>
      </c>
      <c r="H117" s="9">
        <v>632</v>
      </c>
      <c r="I117" s="9">
        <v>10</v>
      </c>
      <c r="J117" s="10">
        <v>9630</v>
      </c>
      <c r="K117" s="10">
        <v>9716</v>
      </c>
      <c r="L117" s="11">
        <v>8.8513791683820509E-3</v>
      </c>
      <c r="M117" s="8" t="s">
        <v>59</v>
      </c>
      <c r="N117" s="10">
        <v>5708.6896044303794</v>
      </c>
      <c r="O117" s="9">
        <v>3607891.83</v>
      </c>
      <c r="P117" s="9">
        <v>3607891.83</v>
      </c>
      <c r="Q117" s="9">
        <v>6140512</v>
      </c>
      <c r="R117" s="9">
        <v>6320</v>
      </c>
      <c r="S117" s="9">
        <v>2532620.17</v>
      </c>
      <c r="T117" s="9">
        <v>54352</v>
      </c>
      <c r="U117" s="11">
        <v>9.7999999999999997E-3</v>
      </c>
      <c r="V117" s="11">
        <v>9.7999999999999997E-3</v>
      </c>
      <c r="W117" s="9">
        <v>0</v>
      </c>
      <c r="X117" s="9">
        <v>0</v>
      </c>
      <c r="Y117" s="12">
        <v>46203</v>
      </c>
      <c r="Z117" s="8" t="s">
        <v>60</v>
      </c>
      <c r="AA117" s="13"/>
      <c r="AB117" s="12"/>
      <c r="AC117" s="12"/>
      <c r="AD117" s="12"/>
      <c r="AE117" s="8"/>
      <c r="AF117" s="12"/>
      <c r="AG117" s="8"/>
      <c r="AH117" s="8" t="s">
        <v>76</v>
      </c>
      <c r="AI117" s="8"/>
      <c r="AJ117" s="8"/>
      <c r="AK117" s="8" t="s">
        <v>221</v>
      </c>
      <c r="AL117" s="8" t="s">
        <v>222</v>
      </c>
      <c r="AM117" s="8" t="s">
        <v>65</v>
      </c>
    </row>
    <row r="118" spans="1:39" ht="12.95" customHeight="1">
      <c r="A118" s="8" t="s">
        <v>433</v>
      </c>
      <c r="B118" s="8" t="s">
        <v>434</v>
      </c>
      <c r="C118" s="8" t="s">
        <v>223</v>
      </c>
      <c r="D118" s="8" t="s">
        <v>224</v>
      </c>
      <c r="E118" s="8" t="s">
        <v>225</v>
      </c>
      <c r="F118" s="8" t="s">
        <v>203</v>
      </c>
      <c r="G118" s="8" t="s">
        <v>204</v>
      </c>
      <c r="H118" s="9">
        <v>3291</v>
      </c>
      <c r="I118" s="9">
        <v>1</v>
      </c>
      <c r="J118" s="10">
        <v>1759.3</v>
      </c>
      <c r="K118" s="10">
        <v>1780.2</v>
      </c>
      <c r="L118" s="11">
        <v>1.1740253904055723E-2</v>
      </c>
      <c r="M118" s="8" t="s">
        <v>59</v>
      </c>
      <c r="N118" s="10">
        <v>1497.7940322090551</v>
      </c>
      <c r="O118" s="9">
        <v>4929240.16</v>
      </c>
      <c r="P118" s="9">
        <v>4929240.16</v>
      </c>
      <c r="Q118" s="9">
        <v>5858638.2000000002</v>
      </c>
      <c r="R118" s="9">
        <v>3291</v>
      </c>
      <c r="S118" s="9">
        <v>929398.04</v>
      </c>
      <c r="T118" s="9">
        <v>68781.899999999994</v>
      </c>
      <c r="U118" s="11">
        <v>9.2999999999999992E-3</v>
      </c>
      <c r="V118" s="11">
        <v>9.4000000000000004E-3</v>
      </c>
      <c r="W118" s="9">
        <v>0</v>
      </c>
      <c r="X118" s="9">
        <v>0</v>
      </c>
      <c r="Y118" s="12">
        <v>46203</v>
      </c>
      <c r="Z118" s="8" t="s">
        <v>60</v>
      </c>
      <c r="AA118" s="13"/>
      <c r="AB118" s="12"/>
      <c r="AC118" s="12"/>
      <c r="AD118" s="12"/>
      <c r="AE118" s="8"/>
      <c r="AF118" s="12"/>
      <c r="AG118" s="8"/>
      <c r="AH118" s="8" t="s">
        <v>76</v>
      </c>
      <c r="AI118" s="8"/>
      <c r="AJ118" s="8"/>
      <c r="AK118" s="8" t="s">
        <v>77</v>
      </c>
      <c r="AL118" s="8" t="s">
        <v>226</v>
      </c>
      <c r="AM118" s="8" t="s">
        <v>65</v>
      </c>
    </row>
    <row r="119" spans="1:39" ht="12.95" customHeight="1">
      <c r="A119" s="8" t="s">
        <v>433</v>
      </c>
      <c r="B119" s="8" t="s">
        <v>434</v>
      </c>
      <c r="C119" s="8" t="s">
        <v>447</v>
      </c>
      <c r="D119" s="8" t="s">
        <v>448</v>
      </c>
      <c r="E119" s="8" t="s">
        <v>449</v>
      </c>
      <c r="F119" s="8" t="s">
        <v>203</v>
      </c>
      <c r="G119" s="8" t="s">
        <v>204</v>
      </c>
      <c r="H119" s="9">
        <v>20419</v>
      </c>
      <c r="I119" s="9">
        <v>1</v>
      </c>
      <c r="J119" s="10">
        <v>411.6</v>
      </c>
      <c r="K119" s="10">
        <v>411.8</v>
      </c>
      <c r="L119" s="11">
        <v>4.8567265662943174E-4</v>
      </c>
      <c r="M119" s="8" t="s">
        <v>59</v>
      </c>
      <c r="N119" s="10">
        <v>311.41266418531762</v>
      </c>
      <c r="O119" s="9">
        <v>6358735.1900000004</v>
      </c>
      <c r="P119" s="9">
        <v>6358735.1900000004</v>
      </c>
      <c r="Q119" s="9">
        <v>8408544.1999999993</v>
      </c>
      <c r="R119" s="9">
        <v>20419</v>
      </c>
      <c r="S119" s="9">
        <v>2049809.01</v>
      </c>
      <c r="T119" s="9">
        <v>4083.8</v>
      </c>
      <c r="U119" s="11">
        <v>1.34E-2</v>
      </c>
      <c r="V119" s="11">
        <v>1.35E-2</v>
      </c>
      <c r="W119" s="9">
        <v>0</v>
      </c>
      <c r="X119" s="9">
        <v>0</v>
      </c>
      <c r="Y119" s="12">
        <v>46203</v>
      </c>
      <c r="Z119" s="8" t="s">
        <v>60</v>
      </c>
      <c r="AA119" s="13"/>
      <c r="AB119" s="12"/>
      <c r="AC119" s="12"/>
      <c r="AD119" s="12"/>
      <c r="AE119" s="8"/>
      <c r="AF119" s="12"/>
      <c r="AG119" s="8"/>
      <c r="AH119" s="8" t="s">
        <v>76</v>
      </c>
      <c r="AI119" s="8"/>
      <c r="AJ119" s="8"/>
      <c r="AK119" s="8" t="s">
        <v>450</v>
      </c>
      <c r="AL119" s="8" t="s">
        <v>451</v>
      </c>
      <c r="AM119" s="8" t="s">
        <v>65</v>
      </c>
    </row>
    <row r="120" spans="1:39" ht="12.95" customHeight="1">
      <c r="A120" s="8" t="s">
        <v>433</v>
      </c>
      <c r="B120" s="8" t="s">
        <v>434</v>
      </c>
      <c r="C120" s="8" t="s">
        <v>452</v>
      </c>
      <c r="D120" s="8" t="s">
        <v>453</v>
      </c>
      <c r="E120" s="8" t="s">
        <v>454</v>
      </c>
      <c r="F120" s="8" t="s">
        <v>203</v>
      </c>
      <c r="G120" s="8" t="s">
        <v>204</v>
      </c>
      <c r="H120" s="9">
        <v>17443</v>
      </c>
      <c r="I120" s="9">
        <v>5</v>
      </c>
      <c r="J120" s="10">
        <v>1841.1</v>
      </c>
      <c r="K120" s="10">
        <v>1852</v>
      </c>
      <c r="L120" s="11">
        <v>5.8855291576673865E-3</v>
      </c>
      <c r="M120" s="8" t="s">
        <v>59</v>
      </c>
      <c r="N120" s="10">
        <v>1178.4938089778134</v>
      </c>
      <c r="O120" s="9">
        <v>20556467.510000002</v>
      </c>
      <c r="P120" s="9">
        <v>20556467.510000002</v>
      </c>
      <c r="Q120" s="9">
        <v>32304436</v>
      </c>
      <c r="R120" s="9">
        <v>87215</v>
      </c>
      <c r="S120" s="9">
        <v>11747968.49</v>
      </c>
      <c r="T120" s="9">
        <v>91400.38</v>
      </c>
      <c r="U120" s="11">
        <v>5.1499999999999997E-2</v>
      </c>
      <c r="V120" s="11">
        <v>5.1700000000000003E-2</v>
      </c>
      <c r="W120" s="9">
        <v>0</v>
      </c>
      <c r="X120" s="9">
        <v>0</v>
      </c>
      <c r="Y120" s="12">
        <v>46203</v>
      </c>
      <c r="Z120" s="8" t="s">
        <v>60</v>
      </c>
      <c r="AA120" s="13"/>
      <c r="AB120" s="12"/>
      <c r="AC120" s="12"/>
      <c r="AD120" s="12"/>
      <c r="AE120" s="8"/>
      <c r="AF120" s="12"/>
      <c r="AG120" s="8"/>
      <c r="AH120" s="8" t="s">
        <v>76</v>
      </c>
      <c r="AI120" s="8"/>
      <c r="AJ120" s="8"/>
      <c r="AK120" s="8" t="s">
        <v>396</v>
      </c>
      <c r="AL120" s="8" t="s">
        <v>455</v>
      </c>
      <c r="AM120" s="8" t="s">
        <v>65</v>
      </c>
    </row>
    <row r="121" spans="1:39" ht="12.95" customHeight="1">
      <c r="A121" s="8" t="s">
        <v>433</v>
      </c>
      <c r="B121" s="8" t="s">
        <v>434</v>
      </c>
      <c r="C121" s="8" t="s">
        <v>456</v>
      </c>
      <c r="D121" s="8" t="s">
        <v>457</v>
      </c>
      <c r="E121" s="8" t="s">
        <v>458</v>
      </c>
      <c r="F121" s="8" t="s">
        <v>203</v>
      </c>
      <c r="G121" s="8" t="s">
        <v>204</v>
      </c>
      <c r="H121" s="9">
        <v>3207</v>
      </c>
      <c r="I121" s="9">
        <v>2</v>
      </c>
      <c r="J121" s="10">
        <v>1454.1</v>
      </c>
      <c r="K121" s="10">
        <v>1465.4</v>
      </c>
      <c r="L121" s="11">
        <v>7.7112051317046537E-3</v>
      </c>
      <c r="M121" s="8" t="s">
        <v>59</v>
      </c>
      <c r="N121" s="10">
        <v>1118.4308917991893</v>
      </c>
      <c r="O121" s="9">
        <v>3586807.87</v>
      </c>
      <c r="P121" s="9">
        <v>3586807.87</v>
      </c>
      <c r="Q121" s="9">
        <v>4699537.8</v>
      </c>
      <c r="R121" s="9">
        <v>6414</v>
      </c>
      <c r="S121" s="9">
        <v>1112729.93</v>
      </c>
      <c r="T121" s="9">
        <v>36239.1</v>
      </c>
      <c r="U121" s="11">
        <v>7.4999999999999997E-3</v>
      </c>
      <c r="V121" s="11">
        <v>7.4999999999999997E-3</v>
      </c>
      <c r="W121" s="9">
        <v>0</v>
      </c>
      <c r="X121" s="9">
        <v>0</v>
      </c>
      <c r="Y121" s="12">
        <v>46203</v>
      </c>
      <c r="Z121" s="8" t="s">
        <v>60</v>
      </c>
      <c r="AA121" s="13"/>
      <c r="AB121" s="12"/>
      <c r="AC121" s="12"/>
      <c r="AD121" s="12"/>
      <c r="AE121" s="8"/>
      <c r="AF121" s="12"/>
      <c r="AG121" s="8"/>
      <c r="AH121" s="8" t="s">
        <v>76</v>
      </c>
      <c r="AI121" s="8"/>
      <c r="AJ121" s="8"/>
      <c r="AK121" s="8" t="s">
        <v>459</v>
      </c>
      <c r="AL121" s="8" t="s">
        <v>460</v>
      </c>
      <c r="AM121" s="8" t="s">
        <v>65</v>
      </c>
    </row>
    <row r="122" spans="1:39" ht="12.95" customHeight="1">
      <c r="A122" s="8" t="s">
        <v>433</v>
      </c>
      <c r="B122" s="8" t="s">
        <v>434</v>
      </c>
      <c r="C122" s="8" t="s">
        <v>461</v>
      </c>
      <c r="D122" s="8" t="s">
        <v>462</v>
      </c>
      <c r="E122" s="8" t="s">
        <v>463</v>
      </c>
      <c r="F122" s="8" t="s">
        <v>203</v>
      </c>
      <c r="G122" s="8" t="s">
        <v>204</v>
      </c>
      <c r="H122" s="9">
        <v>13543</v>
      </c>
      <c r="I122" s="9">
        <v>10</v>
      </c>
      <c r="J122" s="10">
        <v>444.85</v>
      </c>
      <c r="K122" s="10">
        <v>439.05</v>
      </c>
      <c r="L122" s="11">
        <v>-1.3210340507914815E-2</v>
      </c>
      <c r="M122" s="8" t="s">
        <v>59</v>
      </c>
      <c r="N122" s="10">
        <v>295.1015838440523</v>
      </c>
      <c r="O122" s="9">
        <v>3996560.75</v>
      </c>
      <c r="P122" s="9">
        <v>3996560.75</v>
      </c>
      <c r="Q122" s="9">
        <v>5946054.1500000004</v>
      </c>
      <c r="R122" s="9">
        <v>135430</v>
      </c>
      <c r="S122" s="9">
        <v>1949493.4</v>
      </c>
      <c r="T122" s="9">
        <v>-75166</v>
      </c>
      <c r="U122" s="11">
        <v>9.4999999999999998E-3</v>
      </c>
      <c r="V122" s="11">
        <v>9.4999999999999998E-3</v>
      </c>
      <c r="W122" s="9">
        <v>0</v>
      </c>
      <c r="X122" s="9">
        <v>0</v>
      </c>
      <c r="Y122" s="12">
        <v>46203</v>
      </c>
      <c r="Z122" s="8" t="s">
        <v>60</v>
      </c>
      <c r="AA122" s="13"/>
      <c r="AB122" s="12"/>
      <c r="AC122" s="12"/>
      <c r="AD122" s="12"/>
      <c r="AE122" s="8"/>
      <c r="AF122" s="12"/>
      <c r="AG122" s="8"/>
      <c r="AH122" s="8" t="s">
        <v>76</v>
      </c>
      <c r="AI122" s="8"/>
      <c r="AJ122" s="8"/>
      <c r="AK122" s="8" t="s">
        <v>464</v>
      </c>
      <c r="AL122" s="8" t="s">
        <v>465</v>
      </c>
      <c r="AM122" s="8" t="s">
        <v>65</v>
      </c>
    </row>
    <row r="123" spans="1:39" ht="12.95" customHeight="1">
      <c r="A123" s="8" t="s">
        <v>433</v>
      </c>
      <c r="B123" s="8" t="s">
        <v>434</v>
      </c>
      <c r="C123" s="8" t="s">
        <v>466</v>
      </c>
      <c r="D123" s="8" t="s">
        <v>467</v>
      </c>
      <c r="E123" s="8" t="s">
        <v>468</v>
      </c>
      <c r="F123" s="8" t="s">
        <v>203</v>
      </c>
      <c r="G123" s="8" t="s">
        <v>204</v>
      </c>
      <c r="H123" s="9">
        <v>3475</v>
      </c>
      <c r="I123" s="9">
        <v>1</v>
      </c>
      <c r="J123" s="10">
        <v>1375.7</v>
      </c>
      <c r="K123" s="10">
        <v>1357.1</v>
      </c>
      <c r="L123" s="11">
        <v>-1.37056959693464E-2</v>
      </c>
      <c r="M123" s="8" t="s">
        <v>59</v>
      </c>
      <c r="N123" s="10">
        <v>961.05999712230221</v>
      </c>
      <c r="O123" s="9">
        <v>3339683.49</v>
      </c>
      <c r="P123" s="9">
        <v>3339683.49</v>
      </c>
      <c r="Q123" s="9">
        <v>4715922.5</v>
      </c>
      <c r="R123" s="9">
        <v>3475</v>
      </c>
      <c r="S123" s="9">
        <v>1376239.01</v>
      </c>
      <c r="T123" s="9">
        <v>-64635</v>
      </c>
      <c r="U123" s="11">
        <v>7.4999999999999997E-3</v>
      </c>
      <c r="V123" s="11">
        <v>7.4999999999999997E-3</v>
      </c>
      <c r="W123" s="9">
        <v>0</v>
      </c>
      <c r="X123" s="9">
        <v>0</v>
      </c>
      <c r="Y123" s="12">
        <v>46203</v>
      </c>
      <c r="Z123" s="8" t="s">
        <v>60</v>
      </c>
      <c r="AA123" s="13"/>
      <c r="AB123" s="12"/>
      <c r="AC123" s="12"/>
      <c r="AD123" s="12"/>
      <c r="AE123" s="8"/>
      <c r="AF123" s="12"/>
      <c r="AG123" s="8"/>
      <c r="AH123" s="8" t="s">
        <v>76</v>
      </c>
      <c r="AI123" s="8"/>
      <c r="AJ123" s="8"/>
      <c r="AK123" s="8" t="s">
        <v>459</v>
      </c>
      <c r="AL123" s="8" t="s">
        <v>469</v>
      </c>
      <c r="AM123" s="8" t="s">
        <v>65</v>
      </c>
    </row>
    <row r="124" spans="1:39" ht="12.95" customHeight="1">
      <c r="A124" s="8" t="s">
        <v>433</v>
      </c>
      <c r="B124" s="8" t="s">
        <v>434</v>
      </c>
      <c r="C124" s="8" t="s">
        <v>255</v>
      </c>
      <c r="D124" s="8" t="s">
        <v>256</v>
      </c>
      <c r="E124" s="8" t="s">
        <v>257</v>
      </c>
      <c r="F124" s="8" t="s">
        <v>203</v>
      </c>
      <c r="G124" s="8" t="s">
        <v>204</v>
      </c>
      <c r="H124" s="9">
        <v>784</v>
      </c>
      <c r="I124" s="9">
        <v>1</v>
      </c>
      <c r="J124" s="10">
        <v>7426</v>
      </c>
      <c r="K124" s="10">
        <v>7073.5</v>
      </c>
      <c r="L124" s="11">
        <v>-4.9833887043189369E-2</v>
      </c>
      <c r="M124" s="8" t="s">
        <v>59</v>
      </c>
      <c r="N124" s="10">
        <v>3876.6445535714288</v>
      </c>
      <c r="O124" s="9">
        <v>3039289.33</v>
      </c>
      <c r="P124" s="9">
        <v>3039289.33</v>
      </c>
      <c r="Q124" s="9">
        <v>5545624</v>
      </c>
      <c r="R124" s="9">
        <v>784</v>
      </c>
      <c r="S124" s="9">
        <v>2506334.67</v>
      </c>
      <c r="T124" s="9">
        <v>-276360</v>
      </c>
      <c r="U124" s="11">
        <v>8.8000000000000005E-3</v>
      </c>
      <c r="V124" s="11">
        <v>8.8999999999999999E-3</v>
      </c>
      <c r="W124" s="9">
        <v>0</v>
      </c>
      <c r="X124" s="9">
        <v>0</v>
      </c>
      <c r="Y124" s="12">
        <v>46203</v>
      </c>
      <c r="Z124" s="8" t="s">
        <v>60</v>
      </c>
      <c r="AA124" s="13"/>
      <c r="AB124" s="12"/>
      <c r="AC124" s="12"/>
      <c r="AD124" s="12"/>
      <c r="AE124" s="8"/>
      <c r="AF124" s="12"/>
      <c r="AG124" s="8"/>
      <c r="AH124" s="8" t="s">
        <v>76</v>
      </c>
      <c r="AI124" s="8"/>
      <c r="AJ124" s="8"/>
      <c r="AK124" s="8" t="s">
        <v>221</v>
      </c>
      <c r="AL124" s="8" t="s">
        <v>257</v>
      </c>
      <c r="AM124" s="8" t="s">
        <v>65</v>
      </c>
    </row>
    <row r="125" spans="1:39" ht="12.95" customHeight="1">
      <c r="A125" s="8" t="s">
        <v>433</v>
      </c>
      <c r="B125" s="8" t="s">
        <v>434</v>
      </c>
      <c r="C125" s="8" t="s">
        <v>470</v>
      </c>
      <c r="D125" s="8" t="s">
        <v>471</v>
      </c>
      <c r="E125" s="8" t="s">
        <v>472</v>
      </c>
      <c r="F125" s="8" t="s">
        <v>203</v>
      </c>
      <c r="G125" s="8" t="s">
        <v>204</v>
      </c>
      <c r="H125" s="9">
        <v>2170</v>
      </c>
      <c r="I125" s="9">
        <v>2</v>
      </c>
      <c r="J125" s="10">
        <v>3080.2</v>
      </c>
      <c r="K125" s="10">
        <v>3100</v>
      </c>
      <c r="L125" s="11">
        <v>6.3870967741935488E-3</v>
      </c>
      <c r="M125" s="8" t="s">
        <v>59</v>
      </c>
      <c r="N125" s="10">
        <v>1860.2769769585254</v>
      </c>
      <c r="O125" s="9">
        <v>4036801.04</v>
      </c>
      <c r="P125" s="9">
        <v>4036801.04</v>
      </c>
      <c r="Q125" s="9">
        <v>6727000</v>
      </c>
      <c r="R125" s="9">
        <v>4340</v>
      </c>
      <c r="S125" s="9">
        <v>2690198.96</v>
      </c>
      <c r="T125" s="9">
        <v>42966</v>
      </c>
      <c r="U125" s="11">
        <v>1.0699999999999999E-2</v>
      </c>
      <c r="V125" s="11">
        <v>1.0800000000000001E-2</v>
      </c>
      <c r="W125" s="9">
        <v>0</v>
      </c>
      <c r="X125" s="9">
        <v>0</v>
      </c>
      <c r="Y125" s="12">
        <v>46203</v>
      </c>
      <c r="Z125" s="8" t="s">
        <v>60</v>
      </c>
      <c r="AA125" s="13"/>
      <c r="AB125" s="12"/>
      <c r="AC125" s="12"/>
      <c r="AD125" s="12"/>
      <c r="AE125" s="8"/>
      <c r="AF125" s="12"/>
      <c r="AG125" s="8"/>
      <c r="AH125" s="8" t="s">
        <v>76</v>
      </c>
      <c r="AI125" s="8"/>
      <c r="AJ125" s="8"/>
      <c r="AK125" s="8" t="s">
        <v>344</v>
      </c>
      <c r="AL125" s="8" t="s">
        <v>473</v>
      </c>
      <c r="AM125" s="8" t="s">
        <v>65</v>
      </c>
    </row>
    <row r="126" spans="1:39" ht="12.95" customHeight="1">
      <c r="A126" s="8" t="s">
        <v>433</v>
      </c>
      <c r="B126" s="8" t="s">
        <v>434</v>
      </c>
      <c r="C126" s="8" t="s">
        <v>269</v>
      </c>
      <c r="D126" s="8" t="s">
        <v>270</v>
      </c>
      <c r="E126" s="8" t="s">
        <v>271</v>
      </c>
      <c r="F126" s="8" t="s">
        <v>203</v>
      </c>
      <c r="G126" s="8" t="s">
        <v>204</v>
      </c>
      <c r="H126" s="9">
        <v>6016</v>
      </c>
      <c r="I126" s="9">
        <v>2</v>
      </c>
      <c r="J126" s="10">
        <v>1102.4000000000001</v>
      </c>
      <c r="K126" s="10">
        <v>1071.8</v>
      </c>
      <c r="L126" s="11">
        <v>-2.8550102631087891E-2</v>
      </c>
      <c r="M126" s="8" t="s">
        <v>59</v>
      </c>
      <c r="N126" s="10">
        <v>1145.5305618351065</v>
      </c>
      <c r="O126" s="9">
        <v>6891511.8600000003</v>
      </c>
      <c r="P126" s="9">
        <v>6891511.8600000003</v>
      </c>
      <c r="Q126" s="9">
        <v>6447948.7999999998</v>
      </c>
      <c r="R126" s="9">
        <v>12032</v>
      </c>
      <c r="S126" s="9">
        <v>-443563.06</v>
      </c>
      <c r="T126" s="9">
        <v>-184089.60000000001</v>
      </c>
      <c r="U126" s="11">
        <v>1.03E-2</v>
      </c>
      <c r="V126" s="11">
        <v>1.03E-2</v>
      </c>
      <c r="W126" s="9">
        <v>0</v>
      </c>
      <c r="X126" s="9">
        <v>0</v>
      </c>
      <c r="Y126" s="12">
        <v>46203</v>
      </c>
      <c r="Z126" s="8" t="s">
        <v>60</v>
      </c>
      <c r="AA126" s="13"/>
      <c r="AB126" s="12"/>
      <c r="AC126" s="12"/>
      <c r="AD126" s="12"/>
      <c r="AE126" s="8"/>
      <c r="AF126" s="12"/>
      <c r="AG126" s="8"/>
      <c r="AH126" s="8" t="s">
        <v>76</v>
      </c>
      <c r="AI126" s="8"/>
      <c r="AJ126" s="8"/>
      <c r="AK126" s="8" t="s">
        <v>272</v>
      </c>
      <c r="AL126" s="8" t="s">
        <v>273</v>
      </c>
      <c r="AM126" s="8" t="s">
        <v>65</v>
      </c>
    </row>
    <row r="127" spans="1:39" ht="12.95" customHeight="1">
      <c r="A127" s="8" t="s">
        <v>433</v>
      </c>
      <c r="B127" s="8" t="s">
        <v>434</v>
      </c>
      <c r="C127" s="8" t="s">
        <v>274</v>
      </c>
      <c r="D127" s="8" t="s">
        <v>275</v>
      </c>
      <c r="E127" s="8" t="s">
        <v>276</v>
      </c>
      <c r="F127" s="8" t="s">
        <v>203</v>
      </c>
      <c r="G127" s="8" t="s">
        <v>204</v>
      </c>
      <c r="H127" s="9">
        <v>87734</v>
      </c>
      <c r="I127" s="9">
        <v>1</v>
      </c>
      <c r="J127" s="10">
        <v>798.9</v>
      </c>
      <c r="K127" s="10">
        <v>797.95</v>
      </c>
      <c r="L127" s="11">
        <v>-1.1905507863901247E-3</v>
      </c>
      <c r="M127" s="8" t="s">
        <v>59</v>
      </c>
      <c r="N127" s="10">
        <v>744.59198110196735</v>
      </c>
      <c r="O127" s="9">
        <v>65326032.869999997</v>
      </c>
      <c r="P127" s="9">
        <v>65326032.869999997</v>
      </c>
      <c r="Q127" s="9">
        <v>70007345.299999997</v>
      </c>
      <c r="R127" s="9">
        <v>87734</v>
      </c>
      <c r="S127" s="9">
        <v>4681312.43</v>
      </c>
      <c r="T127" s="9">
        <v>-83347.3</v>
      </c>
      <c r="U127" s="11">
        <v>0.1116</v>
      </c>
      <c r="V127" s="11">
        <v>0.112</v>
      </c>
      <c r="W127" s="9">
        <v>0</v>
      </c>
      <c r="X127" s="9">
        <v>0</v>
      </c>
      <c r="Y127" s="12">
        <v>46203</v>
      </c>
      <c r="Z127" s="8" t="s">
        <v>60</v>
      </c>
      <c r="AA127" s="13"/>
      <c r="AB127" s="12"/>
      <c r="AC127" s="12"/>
      <c r="AD127" s="12"/>
      <c r="AE127" s="8"/>
      <c r="AF127" s="12"/>
      <c r="AG127" s="8"/>
      <c r="AH127" s="8" t="s">
        <v>76</v>
      </c>
      <c r="AI127" s="8"/>
      <c r="AJ127" s="8"/>
      <c r="AK127" s="8" t="s">
        <v>167</v>
      </c>
      <c r="AL127" s="8" t="s">
        <v>277</v>
      </c>
      <c r="AM127" s="8" t="s">
        <v>65</v>
      </c>
    </row>
    <row r="128" spans="1:39" ht="12.95" customHeight="1">
      <c r="A128" s="8" t="s">
        <v>433</v>
      </c>
      <c r="B128" s="8" t="s">
        <v>434</v>
      </c>
      <c r="C128" s="8" t="s">
        <v>278</v>
      </c>
      <c r="D128" s="8" t="s">
        <v>279</v>
      </c>
      <c r="E128" s="8" t="s">
        <v>280</v>
      </c>
      <c r="F128" s="8" t="s">
        <v>203</v>
      </c>
      <c r="G128" s="8" t="s">
        <v>204</v>
      </c>
      <c r="H128" s="9">
        <v>6131</v>
      </c>
      <c r="I128" s="9">
        <v>10</v>
      </c>
      <c r="J128" s="10">
        <v>583.25</v>
      </c>
      <c r="K128" s="10">
        <v>575.85</v>
      </c>
      <c r="L128" s="11">
        <v>-1.2850568724494226E-2</v>
      </c>
      <c r="M128" s="8" t="s">
        <v>59</v>
      </c>
      <c r="N128" s="10">
        <v>619.28305170445276</v>
      </c>
      <c r="O128" s="9">
        <v>3796824.39</v>
      </c>
      <c r="P128" s="9">
        <v>3796824.39</v>
      </c>
      <c r="Q128" s="9">
        <v>3530536.35</v>
      </c>
      <c r="R128" s="9">
        <v>61310</v>
      </c>
      <c r="S128" s="9">
        <v>-266288.03999999998</v>
      </c>
      <c r="T128" s="9">
        <v>-45369.4</v>
      </c>
      <c r="U128" s="11">
        <v>5.5999999999999999E-3</v>
      </c>
      <c r="V128" s="11">
        <v>5.7000000000000002E-3</v>
      </c>
      <c r="W128" s="9">
        <v>0</v>
      </c>
      <c r="X128" s="9">
        <v>0</v>
      </c>
      <c r="Y128" s="12">
        <v>46203</v>
      </c>
      <c r="Z128" s="8" t="s">
        <v>60</v>
      </c>
      <c r="AA128" s="13"/>
      <c r="AB128" s="12"/>
      <c r="AC128" s="12"/>
      <c r="AD128" s="12"/>
      <c r="AE128" s="8"/>
      <c r="AF128" s="12"/>
      <c r="AG128" s="8"/>
      <c r="AH128" s="8" t="s">
        <v>76</v>
      </c>
      <c r="AI128" s="8"/>
      <c r="AJ128" s="8"/>
      <c r="AK128" s="8" t="s">
        <v>281</v>
      </c>
      <c r="AL128" s="8" t="s">
        <v>280</v>
      </c>
      <c r="AM128" s="8" t="s">
        <v>65</v>
      </c>
    </row>
    <row r="129" spans="1:39" ht="12.95" customHeight="1">
      <c r="A129" s="8" t="s">
        <v>433</v>
      </c>
      <c r="B129" s="8" t="s">
        <v>434</v>
      </c>
      <c r="C129" s="8" t="s">
        <v>474</v>
      </c>
      <c r="D129" s="8" t="s">
        <v>475</v>
      </c>
      <c r="E129" s="8" t="s">
        <v>476</v>
      </c>
      <c r="F129" s="8" t="s">
        <v>203</v>
      </c>
      <c r="G129" s="8" t="s">
        <v>204</v>
      </c>
      <c r="H129" s="9">
        <v>8253</v>
      </c>
      <c r="I129" s="9">
        <v>1</v>
      </c>
      <c r="J129" s="10">
        <v>963.8</v>
      </c>
      <c r="K129" s="10">
        <v>956.6</v>
      </c>
      <c r="L129" s="11">
        <v>-7.5266569098891905E-3</v>
      </c>
      <c r="M129" s="8" t="s">
        <v>59</v>
      </c>
      <c r="N129" s="10">
        <v>500.6803465406519</v>
      </c>
      <c r="O129" s="9">
        <v>4132114.9</v>
      </c>
      <c r="P129" s="9">
        <v>4132114.9</v>
      </c>
      <c r="Q129" s="9">
        <v>7894819.7999999998</v>
      </c>
      <c r="R129" s="9">
        <v>8253</v>
      </c>
      <c r="S129" s="9">
        <v>3762704.9</v>
      </c>
      <c r="T129" s="9">
        <v>-59421.599999999999</v>
      </c>
      <c r="U129" s="11">
        <v>1.26E-2</v>
      </c>
      <c r="V129" s="11">
        <v>1.26E-2</v>
      </c>
      <c r="W129" s="9">
        <v>0</v>
      </c>
      <c r="X129" s="9">
        <v>0</v>
      </c>
      <c r="Y129" s="12">
        <v>46203</v>
      </c>
      <c r="Z129" s="8" t="s">
        <v>60</v>
      </c>
      <c r="AA129" s="13"/>
      <c r="AB129" s="12"/>
      <c r="AC129" s="12"/>
      <c r="AD129" s="12"/>
      <c r="AE129" s="8"/>
      <c r="AF129" s="12"/>
      <c r="AG129" s="8"/>
      <c r="AH129" s="8" t="s">
        <v>76</v>
      </c>
      <c r="AI129" s="8"/>
      <c r="AJ129" s="8"/>
      <c r="AK129" s="8" t="s">
        <v>477</v>
      </c>
      <c r="AL129" s="8" t="s">
        <v>478</v>
      </c>
      <c r="AM129" s="8" t="s">
        <v>65</v>
      </c>
    </row>
    <row r="130" spans="1:39" ht="12.95" customHeight="1">
      <c r="A130" s="8" t="s">
        <v>433</v>
      </c>
      <c r="B130" s="8" t="s">
        <v>434</v>
      </c>
      <c r="C130" s="8" t="s">
        <v>479</v>
      </c>
      <c r="D130" s="8" t="s">
        <v>480</v>
      </c>
      <c r="E130" s="8" t="s">
        <v>481</v>
      </c>
      <c r="F130" s="8" t="s">
        <v>203</v>
      </c>
      <c r="G130" s="8" t="s">
        <v>204</v>
      </c>
      <c r="H130" s="9">
        <v>5059</v>
      </c>
      <c r="I130" s="9">
        <v>1</v>
      </c>
      <c r="J130" s="10">
        <v>2151.3000000000002</v>
      </c>
      <c r="K130" s="10">
        <v>2118.1999999999998</v>
      </c>
      <c r="L130" s="11">
        <v>-1.5626475309224813E-2</v>
      </c>
      <c r="M130" s="8" t="s">
        <v>59</v>
      </c>
      <c r="N130" s="10">
        <v>2279.0950523818938</v>
      </c>
      <c r="O130" s="9">
        <v>11529941.869999999</v>
      </c>
      <c r="P130" s="9">
        <v>11529941.869999999</v>
      </c>
      <c r="Q130" s="9">
        <v>10715973.800000001</v>
      </c>
      <c r="R130" s="9">
        <v>5059</v>
      </c>
      <c r="S130" s="9">
        <v>-813968.07</v>
      </c>
      <c r="T130" s="9">
        <v>-167452.9</v>
      </c>
      <c r="U130" s="11">
        <v>1.7100000000000001E-2</v>
      </c>
      <c r="V130" s="11">
        <v>1.7100000000000001E-2</v>
      </c>
      <c r="W130" s="9">
        <v>0</v>
      </c>
      <c r="X130" s="9">
        <v>0</v>
      </c>
      <c r="Y130" s="12">
        <v>46203</v>
      </c>
      <c r="Z130" s="8" t="s">
        <v>60</v>
      </c>
      <c r="AA130" s="13"/>
      <c r="AB130" s="12"/>
      <c r="AC130" s="12"/>
      <c r="AD130" s="12"/>
      <c r="AE130" s="8"/>
      <c r="AF130" s="12"/>
      <c r="AG130" s="8"/>
      <c r="AH130" s="8" t="s">
        <v>76</v>
      </c>
      <c r="AI130" s="8"/>
      <c r="AJ130" s="8"/>
      <c r="AK130" s="8" t="s">
        <v>482</v>
      </c>
      <c r="AL130" s="8" t="s">
        <v>483</v>
      </c>
      <c r="AM130" s="8" t="s">
        <v>65</v>
      </c>
    </row>
    <row r="131" spans="1:39" ht="12.95" customHeight="1">
      <c r="A131" s="8" t="s">
        <v>433</v>
      </c>
      <c r="B131" s="8" t="s">
        <v>434</v>
      </c>
      <c r="C131" s="8" t="s">
        <v>484</v>
      </c>
      <c r="D131" s="8" t="s">
        <v>485</v>
      </c>
      <c r="E131" s="8" t="s">
        <v>486</v>
      </c>
      <c r="F131" s="8" t="s">
        <v>203</v>
      </c>
      <c r="G131" s="8" t="s">
        <v>204</v>
      </c>
      <c r="H131" s="9">
        <v>41020</v>
      </c>
      <c r="I131" s="9">
        <v>2</v>
      </c>
      <c r="J131" s="10">
        <v>1387.6</v>
      </c>
      <c r="K131" s="10">
        <v>1375.2</v>
      </c>
      <c r="L131" s="11">
        <v>-9.0168702734147767E-3</v>
      </c>
      <c r="M131" s="8" t="s">
        <v>59</v>
      </c>
      <c r="N131" s="10">
        <v>930.45869185763047</v>
      </c>
      <c r="O131" s="9">
        <v>38167415.539999999</v>
      </c>
      <c r="P131" s="9">
        <v>38167415.539999999</v>
      </c>
      <c r="Q131" s="9">
        <v>56410704</v>
      </c>
      <c r="R131" s="9">
        <v>82040</v>
      </c>
      <c r="S131" s="9">
        <v>18243288.460000001</v>
      </c>
      <c r="T131" s="9">
        <v>-508306</v>
      </c>
      <c r="U131" s="11">
        <v>0.09</v>
      </c>
      <c r="V131" s="11">
        <v>9.0300000000000005E-2</v>
      </c>
      <c r="W131" s="9">
        <v>0</v>
      </c>
      <c r="X131" s="9">
        <v>0</v>
      </c>
      <c r="Y131" s="12">
        <v>46203</v>
      </c>
      <c r="Z131" s="8" t="s">
        <v>60</v>
      </c>
      <c r="AA131" s="13"/>
      <c r="AB131" s="12"/>
      <c r="AC131" s="12"/>
      <c r="AD131" s="12"/>
      <c r="AE131" s="8"/>
      <c r="AF131" s="12"/>
      <c r="AG131" s="8"/>
      <c r="AH131" s="8" t="s">
        <v>76</v>
      </c>
      <c r="AI131" s="8"/>
      <c r="AJ131" s="8"/>
      <c r="AK131" s="8" t="s">
        <v>167</v>
      </c>
      <c r="AL131" s="8" t="s">
        <v>487</v>
      </c>
      <c r="AM131" s="8" t="s">
        <v>65</v>
      </c>
    </row>
    <row r="132" spans="1:39" ht="12.95" customHeight="1">
      <c r="A132" s="8" t="s">
        <v>433</v>
      </c>
      <c r="B132" s="8" t="s">
        <v>434</v>
      </c>
      <c r="C132" s="8" t="s">
        <v>488</v>
      </c>
      <c r="D132" s="8" t="s">
        <v>489</v>
      </c>
      <c r="E132" s="8" t="s">
        <v>490</v>
      </c>
      <c r="F132" s="8" t="s">
        <v>203</v>
      </c>
      <c r="G132" s="8" t="s">
        <v>204</v>
      </c>
      <c r="H132" s="9">
        <v>1289</v>
      </c>
      <c r="I132" s="9">
        <v>10</v>
      </c>
      <c r="J132" s="10">
        <v>5315.2</v>
      </c>
      <c r="K132" s="10">
        <v>5368.4</v>
      </c>
      <c r="L132" s="11">
        <v>9.9098427836971908E-3</v>
      </c>
      <c r="M132" s="8" t="s">
        <v>59</v>
      </c>
      <c r="N132" s="10">
        <v>5569.3838557020945</v>
      </c>
      <c r="O132" s="9">
        <v>7178935.79</v>
      </c>
      <c r="P132" s="9">
        <v>7178935.79</v>
      </c>
      <c r="Q132" s="9">
        <v>6919867.5999999996</v>
      </c>
      <c r="R132" s="9">
        <v>12890</v>
      </c>
      <c r="S132" s="9">
        <v>-259068.19</v>
      </c>
      <c r="T132" s="9">
        <v>68574.8</v>
      </c>
      <c r="U132" s="11">
        <v>1.0999999999999999E-2</v>
      </c>
      <c r="V132" s="11">
        <v>1.11E-2</v>
      </c>
      <c r="W132" s="9">
        <v>0</v>
      </c>
      <c r="X132" s="9">
        <v>0</v>
      </c>
      <c r="Y132" s="12">
        <v>46203</v>
      </c>
      <c r="Z132" s="8" t="s">
        <v>60</v>
      </c>
      <c r="AA132" s="13"/>
      <c r="AB132" s="12"/>
      <c r="AC132" s="12"/>
      <c r="AD132" s="12"/>
      <c r="AE132" s="8"/>
      <c r="AF132" s="12"/>
      <c r="AG132" s="8"/>
      <c r="AH132" s="8" t="s">
        <v>76</v>
      </c>
      <c r="AI132" s="8"/>
      <c r="AJ132" s="8"/>
      <c r="AK132" s="8" t="s">
        <v>491</v>
      </c>
      <c r="AL132" s="8" t="s">
        <v>492</v>
      </c>
      <c r="AM132" s="8" t="s">
        <v>65</v>
      </c>
    </row>
    <row r="133" spans="1:39" ht="12.95" customHeight="1">
      <c r="A133" s="8" t="s">
        <v>433</v>
      </c>
      <c r="B133" s="8" t="s">
        <v>434</v>
      </c>
      <c r="C133" s="8" t="s">
        <v>298</v>
      </c>
      <c r="D133" s="8" t="s">
        <v>299</v>
      </c>
      <c r="E133" s="8" t="s">
        <v>300</v>
      </c>
      <c r="F133" s="8" t="s">
        <v>203</v>
      </c>
      <c r="G133" s="8" t="s">
        <v>204</v>
      </c>
      <c r="H133" s="9">
        <v>20065</v>
      </c>
      <c r="I133" s="9">
        <v>5</v>
      </c>
      <c r="J133" s="10">
        <v>1036.7</v>
      </c>
      <c r="K133" s="10">
        <v>1000.4</v>
      </c>
      <c r="L133" s="11">
        <v>-3.6285485805677732E-2</v>
      </c>
      <c r="M133" s="8" t="s">
        <v>59</v>
      </c>
      <c r="N133" s="10">
        <v>1423.5489608771493</v>
      </c>
      <c r="O133" s="9">
        <v>28563509.899999999</v>
      </c>
      <c r="P133" s="9">
        <v>28563509.899999999</v>
      </c>
      <c r="Q133" s="9">
        <v>20073026</v>
      </c>
      <c r="R133" s="9">
        <v>100325</v>
      </c>
      <c r="S133" s="9">
        <v>-8490483.9000000004</v>
      </c>
      <c r="T133" s="9">
        <v>-728359.5</v>
      </c>
      <c r="U133" s="11">
        <v>3.2000000000000001E-2</v>
      </c>
      <c r="V133" s="11">
        <v>3.2099999999999997E-2</v>
      </c>
      <c r="W133" s="9">
        <v>0</v>
      </c>
      <c r="X133" s="9">
        <v>0</v>
      </c>
      <c r="Y133" s="12">
        <v>46203</v>
      </c>
      <c r="Z133" s="8" t="s">
        <v>60</v>
      </c>
      <c r="AA133" s="13"/>
      <c r="AB133" s="12"/>
      <c r="AC133" s="12"/>
      <c r="AD133" s="12"/>
      <c r="AE133" s="8"/>
      <c r="AF133" s="12"/>
      <c r="AG133" s="8"/>
      <c r="AH133" s="8" t="s">
        <v>76</v>
      </c>
      <c r="AI133" s="8"/>
      <c r="AJ133" s="8"/>
      <c r="AK133" s="8" t="s">
        <v>272</v>
      </c>
      <c r="AL133" s="8" t="s">
        <v>301</v>
      </c>
      <c r="AM133" s="8" t="s">
        <v>65</v>
      </c>
    </row>
    <row r="134" spans="1:39" ht="12.95" customHeight="1">
      <c r="A134" s="8" t="s">
        <v>433</v>
      </c>
      <c r="B134" s="8" t="s">
        <v>434</v>
      </c>
      <c r="C134" s="8" t="s">
        <v>493</v>
      </c>
      <c r="D134" s="8" t="s">
        <v>494</v>
      </c>
      <c r="E134" s="8" t="s">
        <v>495</v>
      </c>
      <c r="F134" s="8" t="s">
        <v>203</v>
      </c>
      <c r="G134" s="8" t="s">
        <v>204</v>
      </c>
      <c r="H134" s="9">
        <v>55102</v>
      </c>
      <c r="I134" s="9">
        <v>1</v>
      </c>
      <c r="J134" s="10">
        <v>290.7</v>
      </c>
      <c r="K134" s="10">
        <v>286.95</v>
      </c>
      <c r="L134" s="11">
        <v>-1.3068478829064296E-2</v>
      </c>
      <c r="M134" s="8" t="s">
        <v>59</v>
      </c>
      <c r="N134" s="10">
        <v>328.31711680156798</v>
      </c>
      <c r="O134" s="9">
        <v>18090929.77</v>
      </c>
      <c r="P134" s="9">
        <v>18090929.77</v>
      </c>
      <c r="Q134" s="9">
        <v>15811518.9</v>
      </c>
      <c r="R134" s="9">
        <v>55102</v>
      </c>
      <c r="S134" s="9">
        <v>-2279410.87</v>
      </c>
      <c r="T134" s="9">
        <v>-206632.5</v>
      </c>
      <c r="U134" s="11">
        <v>2.52E-2</v>
      </c>
      <c r="V134" s="11">
        <v>2.53E-2</v>
      </c>
      <c r="W134" s="9">
        <v>0</v>
      </c>
      <c r="X134" s="9">
        <v>0</v>
      </c>
      <c r="Y134" s="12">
        <v>46203</v>
      </c>
      <c r="Z134" s="8" t="s">
        <v>60</v>
      </c>
      <c r="AA134" s="13"/>
      <c r="AB134" s="12"/>
      <c r="AC134" s="12"/>
      <c r="AD134" s="12"/>
      <c r="AE134" s="8"/>
      <c r="AF134" s="12"/>
      <c r="AG134" s="8"/>
      <c r="AH134" s="8" t="s">
        <v>76</v>
      </c>
      <c r="AI134" s="8"/>
      <c r="AJ134" s="8"/>
      <c r="AK134" s="8" t="s">
        <v>482</v>
      </c>
      <c r="AL134" s="8" t="s">
        <v>496</v>
      </c>
      <c r="AM134" s="8" t="s">
        <v>65</v>
      </c>
    </row>
    <row r="135" spans="1:39" ht="12.95" customHeight="1">
      <c r="A135" s="8" t="s">
        <v>433</v>
      </c>
      <c r="B135" s="8" t="s">
        <v>434</v>
      </c>
      <c r="C135" s="8" t="s">
        <v>497</v>
      </c>
      <c r="D135" s="8" t="s">
        <v>498</v>
      </c>
      <c r="E135" s="8" t="s">
        <v>499</v>
      </c>
      <c r="F135" s="8" t="s">
        <v>203</v>
      </c>
      <c r="G135" s="8" t="s">
        <v>204</v>
      </c>
      <c r="H135" s="9">
        <v>5345</v>
      </c>
      <c r="I135" s="9">
        <v>1</v>
      </c>
      <c r="J135" s="10">
        <v>1232.4000000000001</v>
      </c>
      <c r="K135" s="10">
        <v>1226.4000000000001</v>
      </c>
      <c r="L135" s="11">
        <v>-4.8923679060665359E-3</v>
      </c>
      <c r="M135" s="8" t="s">
        <v>59</v>
      </c>
      <c r="N135" s="10">
        <v>763.68564078578106</v>
      </c>
      <c r="O135" s="9">
        <v>4081899.75</v>
      </c>
      <c r="P135" s="9">
        <v>4081899.75</v>
      </c>
      <c r="Q135" s="9">
        <v>6555108</v>
      </c>
      <c r="R135" s="9">
        <v>5345</v>
      </c>
      <c r="S135" s="9">
        <v>2473208.25</v>
      </c>
      <c r="T135" s="9">
        <v>-32070</v>
      </c>
      <c r="U135" s="11">
        <v>1.0500000000000001E-2</v>
      </c>
      <c r="V135" s="11">
        <v>1.0500000000000001E-2</v>
      </c>
      <c r="W135" s="9">
        <v>0</v>
      </c>
      <c r="X135" s="9">
        <v>0</v>
      </c>
      <c r="Y135" s="12">
        <v>46203</v>
      </c>
      <c r="Z135" s="8" t="s">
        <v>60</v>
      </c>
      <c r="AA135" s="13"/>
      <c r="AB135" s="12"/>
      <c r="AC135" s="12"/>
      <c r="AD135" s="12"/>
      <c r="AE135" s="8"/>
      <c r="AF135" s="12"/>
      <c r="AG135" s="8"/>
      <c r="AH135" s="8" t="s">
        <v>76</v>
      </c>
      <c r="AI135" s="8"/>
      <c r="AJ135" s="8"/>
      <c r="AK135" s="8" t="s">
        <v>500</v>
      </c>
      <c r="AL135" s="8" t="s">
        <v>501</v>
      </c>
      <c r="AM135" s="8" t="s">
        <v>65</v>
      </c>
    </row>
    <row r="136" spans="1:39" ht="12.95" customHeight="1">
      <c r="A136" s="8" t="s">
        <v>433</v>
      </c>
      <c r="B136" s="8" t="s">
        <v>434</v>
      </c>
      <c r="C136" s="8" t="s">
        <v>312</v>
      </c>
      <c r="D136" s="8" t="s">
        <v>313</v>
      </c>
      <c r="E136" s="8" t="s">
        <v>314</v>
      </c>
      <c r="F136" s="8" t="s">
        <v>203</v>
      </c>
      <c r="G136" s="8" t="s">
        <v>204</v>
      </c>
      <c r="H136" s="9">
        <v>42162</v>
      </c>
      <c r="I136" s="9">
        <v>1</v>
      </c>
      <c r="J136" s="10">
        <v>395.5</v>
      </c>
      <c r="K136" s="10">
        <v>392.25</v>
      </c>
      <c r="L136" s="11">
        <v>-8.2855321861057991E-3</v>
      </c>
      <c r="M136" s="8" t="s">
        <v>59</v>
      </c>
      <c r="N136" s="10">
        <v>350.09501257056115</v>
      </c>
      <c r="O136" s="9">
        <v>14760705.92</v>
      </c>
      <c r="P136" s="9">
        <v>14760705.92</v>
      </c>
      <c r="Q136" s="9">
        <v>16538044.5</v>
      </c>
      <c r="R136" s="9">
        <v>42162</v>
      </c>
      <c r="S136" s="9">
        <v>1777338.58</v>
      </c>
      <c r="T136" s="9">
        <v>-137026.5</v>
      </c>
      <c r="U136" s="11">
        <v>2.64E-2</v>
      </c>
      <c r="V136" s="11">
        <v>2.6499999999999999E-2</v>
      </c>
      <c r="W136" s="9">
        <v>0</v>
      </c>
      <c r="X136" s="9">
        <v>0</v>
      </c>
      <c r="Y136" s="12">
        <v>46203</v>
      </c>
      <c r="Z136" s="8" t="s">
        <v>60</v>
      </c>
      <c r="AA136" s="13"/>
      <c r="AB136" s="12"/>
      <c r="AC136" s="12"/>
      <c r="AD136" s="12"/>
      <c r="AE136" s="8"/>
      <c r="AF136" s="12"/>
      <c r="AG136" s="8"/>
      <c r="AH136" s="8" t="s">
        <v>76</v>
      </c>
      <c r="AI136" s="8"/>
      <c r="AJ136" s="8"/>
      <c r="AK136" s="8" t="s">
        <v>167</v>
      </c>
      <c r="AL136" s="8" t="s">
        <v>315</v>
      </c>
      <c r="AM136" s="8" t="s">
        <v>65</v>
      </c>
    </row>
    <row r="137" spans="1:39" ht="12.95" customHeight="1">
      <c r="A137" s="8" t="s">
        <v>433</v>
      </c>
      <c r="B137" s="8" t="s">
        <v>434</v>
      </c>
      <c r="C137" s="8" t="s">
        <v>502</v>
      </c>
      <c r="D137" s="8" t="s">
        <v>503</v>
      </c>
      <c r="E137" s="8" t="s">
        <v>504</v>
      </c>
      <c r="F137" s="8" t="s">
        <v>203</v>
      </c>
      <c r="G137" s="8" t="s">
        <v>204</v>
      </c>
      <c r="H137" s="9">
        <v>1897</v>
      </c>
      <c r="I137" s="9">
        <v>1</v>
      </c>
      <c r="J137" s="10">
        <v>3258.3</v>
      </c>
      <c r="K137" s="10">
        <v>3282.6</v>
      </c>
      <c r="L137" s="11">
        <v>7.4026686163407053E-3</v>
      </c>
      <c r="M137" s="8" t="s">
        <v>59</v>
      </c>
      <c r="N137" s="10">
        <v>4656.9157775434896</v>
      </c>
      <c r="O137" s="9">
        <v>8834169.2300000004</v>
      </c>
      <c r="P137" s="9">
        <v>8834169.2300000004</v>
      </c>
      <c r="Q137" s="9">
        <v>6227092.2000000002</v>
      </c>
      <c r="R137" s="9">
        <v>1897</v>
      </c>
      <c r="S137" s="9">
        <v>-2607077.0299999998</v>
      </c>
      <c r="T137" s="9">
        <v>46097.1</v>
      </c>
      <c r="U137" s="11">
        <v>9.9000000000000008E-3</v>
      </c>
      <c r="V137" s="11">
        <v>0.01</v>
      </c>
      <c r="W137" s="9">
        <v>0</v>
      </c>
      <c r="X137" s="9">
        <v>0</v>
      </c>
      <c r="Y137" s="12">
        <v>46203</v>
      </c>
      <c r="Z137" s="8" t="s">
        <v>60</v>
      </c>
      <c r="AA137" s="13"/>
      <c r="AB137" s="12"/>
      <c r="AC137" s="12"/>
      <c r="AD137" s="12"/>
      <c r="AE137" s="8"/>
      <c r="AF137" s="12"/>
      <c r="AG137" s="8"/>
      <c r="AH137" s="8" t="s">
        <v>76</v>
      </c>
      <c r="AI137" s="8"/>
      <c r="AJ137" s="8"/>
      <c r="AK137" s="8" t="s">
        <v>505</v>
      </c>
      <c r="AL137" s="8" t="s">
        <v>506</v>
      </c>
      <c r="AM137" s="8" t="s">
        <v>65</v>
      </c>
    </row>
    <row r="138" spans="1:39" ht="12.95" customHeight="1">
      <c r="A138" s="8" t="s">
        <v>433</v>
      </c>
      <c r="B138" s="8" t="s">
        <v>434</v>
      </c>
      <c r="C138" s="8" t="s">
        <v>507</v>
      </c>
      <c r="D138" s="8" t="s">
        <v>508</v>
      </c>
      <c r="E138" s="8" t="s">
        <v>509</v>
      </c>
      <c r="F138" s="8" t="s">
        <v>203</v>
      </c>
      <c r="G138" s="8" t="s">
        <v>204</v>
      </c>
      <c r="H138" s="9">
        <v>6725</v>
      </c>
      <c r="I138" s="9">
        <v>2</v>
      </c>
      <c r="J138" s="10">
        <v>4165.2</v>
      </c>
      <c r="K138" s="10">
        <v>4143.3999999999996</v>
      </c>
      <c r="L138" s="11">
        <v>-5.2613795433701788E-3</v>
      </c>
      <c r="M138" s="8" t="s">
        <v>59</v>
      </c>
      <c r="N138" s="10">
        <v>2443.4658275092938</v>
      </c>
      <c r="O138" s="9">
        <v>16432307.689999999</v>
      </c>
      <c r="P138" s="9">
        <v>16432307.689999999</v>
      </c>
      <c r="Q138" s="9">
        <v>27864365</v>
      </c>
      <c r="R138" s="9">
        <v>13450</v>
      </c>
      <c r="S138" s="9">
        <v>11432057.310000001</v>
      </c>
      <c r="T138" s="9">
        <v>-146605</v>
      </c>
      <c r="U138" s="11">
        <v>4.4400000000000002E-2</v>
      </c>
      <c r="V138" s="11">
        <v>4.4600000000000001E-2</v>
      </c>
      <c r="W138" s="9">
        <v>0</v>
      </c>
      <c r="X138" s="9">
        <v>0</v>
      </c>
      <c r="Y138" s="12">
        <v>46203</v>
      </c>
      <c r="Z138" s="8" t="s">
        <v>60</v>
      </c>
      <c r="AA138" s="13"/>
      <c r="AB138" s="12"/>
      <c r="AC138" s="12"/>
      <c r="AD138" s="12"/>
      <c r="AE138" s="8"/>
      <c r="AF138" s="12"/>
      <c r="AG138" s="8"/>
      <c r="AH138" s="8" t="s">
        <v>76</v>
      </c>
      <c r="AI138" s="8"/>
      <c r="AJ138" s="8"/>
      <c r="AK138" s="8" t="s">
        <v>510</v>
      </c>
      <c r="AL138" s="8" t="s">
        <v>511</v>
      </c>
      <c r="AM138" s="8" t="s">
        <v>65</v>
      </c>
    </row>
    <row r="139" spans="1:39" ht="12.95" customHeight="1">
      <c r="A139" s="8" t="s">
        <v>433</v>
      </c>
      <c r="B139" s="8" t="s">
        <v>434</v>
      </c>
      <c r="C139" s="8" t="s">
        <v>512</v>
      </c>
      <c r="D139" s="8" t="s">
        <v>513</v>
      </c>
      <c r="E139" s="8" t="s">
        <v>514</v>
      </c>
      <c r="F139" s="8" t="s">
        <v>203</v>
      </c>
      <c r="G139" s="8" t="s">
        <v>204</v>
      </c>
      <c r="H139" s="9">
        <v>4243</v>
      </c>
      <c r="I139" s="9">
        <v>10</v>
      </c>
      <c r="J139" s="10">
        <v>1149.9000000000001</v>
      </c>
      <c r="K139" s="10">
        <v>1129.25</v>
      </c>
      <c r="L139" s="11">
        <v>-1.8286473323001991E-2</v>
      </c>
      <c r="M139" s="8" t="s">
        <v>59</v>
      </c>
      <c r="N139" s="10">
        <v>1101.9492929530993</v>
      </c>
      <c r="O139" s="9">
        <v>4675570.8499999996</v>
      </c>
      <c r="P139" s="9">
        <v>4675570.8499999996</v>
      </c>
      <c r="Q139" s="9">
        <v>4791407.75</v>
      </c>
      <c r="R139" s="9">
        <v>42430</v>
      </c>
      <c r="S139" s="9">
        <v>115836.9</v>
      </c>
      <c r="T139" s="9">
        <v>-87617.95</v>
      </c>
      <c r="U139" s="11">
        <v>7.6E-3</v>
      </c>
      <c r="V139" s="11">
        <v>7.7000000000000002E-3</v>
      </c>
      <c r="W139" s="9">
        <v>0</v>
      </c>
      <c r="X139" s="9">
        <v>0</v>
      </c>
      <c r="Y139" s="12">
        <v>46203</v>
      </c>
      <c r="Z139" s="8" t="s">
        <v>60</v>
      </c>
      <c r="AA139" s="13"/>
      <c r="AB139" s="12"/>
      <c r="AC139" s="12"/>
      <c r="AD139" s="12"/>
      <c r="AE139" s="8"/>
      <c r="AF139" s="12"/>
      <c r="AG139" s="8"/>
      <c r="AH139" s="8" t="s">
        <v>76</v>
      </c>
      <c r="AI139" s="8"/>
      <c r="AJ139" s="8"/>
      <c r="AK139" s="8" t="s">
        <v>253</v>
      </c>
      <c r="AL139" s="8" t="s">
        <v>514</v>
      </c>
      <c r="AM139" s="8" t="s">
        <v>65</v>
      </c>
    </row>
    <row r="140" spans="1:39" ht="12.95" customHeight="1">
      <c r="A140" s="8" t="s">
        <v>433</v>
      </c>
      <c r="B140" s="8" t="s">
        <v>434</v>
      </c>
      <c r="C140" s="8" t="s">
        <v>321</v>
      </c>
      <c r="D140" s="8" t="s">
        <v>322</v>
      </c>
      <c r="E140" s="8" t="s">
        <v>323</v>
      </c>
      <c r="F140" s="8" t="s">
        <v>203</v>
      </c>
      <c r="G140" s="8" t="s">
        <v>204</v>
      </c>
      <c r="H140" s="9">
        <v>5109</v>
      </c>
      <c r="I140" s="9">
        <v>5</v>
      </c>
      <c r="J140" s="10">
        <v>3093</v>
      </c>
      <c r="K140" s="10">
        <v>3068.8</v>
      </c>
      <c r="L140" s="11">
        <v>-7.8858185610010435E-3</v>
      </c>
      <c r="M140" s="8" t="s">
        <v>59</v>
      </c>
      <c r="N140" s="10">
        <v>1822.93543550597</v>
      </c>
      <c r="O140" s="9">
        <v>9313377.1400000006</v>
      </c>
      <c r="P140" s="9">
        <v>9313377.1400000006</v>
      </c>
      <c r="Q140" s="9">
        <v>15678499.199999999</v>
      </c>
      <c r="R140" s="9">
        <v>25545</v>
      </c>
      <c r="S140" s="9">
        <v>6365122.0599999996</v>
      </c>
      <c r="T140" s="9">
        <v>-123637.8</v>
      </c>
      <c r="U140" s="11">
        <v>2.5000000000000001E-2</v>
      </c>
      <c r="V140" s="11">
        <v>2.5100000000000001E-2</v>
      </c>
      <c r="W140" s="9">
        <v>0</v>
      </c>
      <c r="X140" s="9">
        <v>0</v>
      </c>
      <c r="Y140" s="12">
        <v>46203</v>
      </c>
      <c r="Z140" s="8" t="s">
        <v>60</v>
      </c>
      <c r="AA140" s="13"/>
      <c r="AB140" s="12"/>
      <c r="AC140" s="12"/>
      <c r="AD140" s="12"/>
      <c r="AE140" s="8"/>
      <c r="AF140" s="12"/>
      <c r="AG140" s="8"/>
      <c r="AH140" s="8" t="s">
        <v>76</v>
      </c>
      <c r="AI140" s="8"/>
      <c r="AJ140" s="8"/>
      <c r="AK140" s="8" t="s">
        <v>221</v>
      </c>
      <c r="AL140" s="8" t="s">
        <v>324</v>
      </c>
      <c r="AM140" s="8" t="s">
        <v>65</v>
      </c>
    </row>
    <row r="141" spans="1:39" ht="12.95" customHeight="1">
      <c r="A141" s="8" t="s">
        <v>433</v>
      </c>
      <c r="B141" s="8" t="s">
        <v>434</v>
      </c>
      <c r="C141" s="8" t="s">
        <v>329</v>
      </c>
      <c r="D141" s="8" t="s">
        <v>330</v>
      </c>
      <c r="E141" s="8" t="s">
        <v>331</v>
      </c>
      <c r="F141" s="8" t="s">
        <v>203</v>
      </c>
      <c r="G141" s="8" t="s">
        <v>204</v>
      </c>
      <c r="H141" s="9">
        <v>748</v>
      </c>
      <c r="I141" s="9">
        <v>5</v>
      </c>
      <c r="J141" s="10">
        <v>13412</v>
      </c>
      <c r="K141" s="10">
        <v>14115</v>
      </c>
      <c r="L141" s="11">
        <v>4.9805171803046402E-2</v>
      </c>
      <c r="M141" s="8" t="s">
        <v>59</v>
      </c>
      <c r="N141" s="10">
        <v>9711.7463368983954</v>
      </c>
      <c r="O141" s="9">
        <v>7264386.2599999998</v>
      </c>
      <c r="P141" s="9">
        <v>7264386.2599999998</v>
      </c>
      <c r="Q141" s="9">
        <v>10558020</v>
      </c>
      <c r="R141" s="9">
        <v>3740</v>
      </c>
      <c r="S141" s="9">
        <v>3293633.74</v>
      </c>
      <c r="T141" s="9">
        <v>525844</v>
      </c>
      <c r="U141" s="11">
        <v>1.6799999999999999E-2</v>
      </c>
      <c r="V141" s="11">
        <v>1.6899999999999998E-2</v>
      </c>
      <c r="W141" s="9">
        <v>0</v>
      </c>
      <c r="X141" s="9">
        <v>0</v>
      </c>
      <c r="Y141" s="12">
        <v>46203</v>
      </c>
      <c r="Z141" s="8" t="s">
        <v>60</v>
      </c>
      <c r="AA141" s="13"/>
      <c r="AB141" s="12"/>
      <c r="AC141" s="12"/>
      <c r="AD141" s="12"/>
      <c r="AE141" s="8"/>
      <c r="AF141" s="12"/>
      <c r="AG141" s="8"/>
      <c r="AH141" s="8" t="s">
        <v>76</v>
      </c>
      <c r="AI141" s="8"/>
      <c r="AJ141" s="8"/>
      <c r="AK141" s="8" t="s">
        <v>221</v>
      </c>
      <c r="AL141" s="8" t="s">
        <v>332</v>
      </c>
      <c r="AM141" s="8" t="s">
        <v>65</v>
      </c>
    </row>
    <row r="142" spans="1:39" ht="12.95" customHeight="1">
      <c r="A142" s="8" t="s">
        <v>433</v>
      </c>
      <c r="B142" s="8" t="s">
        <v>434</v>
      </c>
      <c r="C142" s="8" t="s">
        <v>515</v>
      </c>
      <c r="D142" s="8" t="s">
        <v>516</v>
      </c>
      <c r="E142" s="8" t="s">
        <v>517</v>
      </c>
      <c r="F142" s="8" t="s">
        <v>203</v>
      </c>
      <c r="G142" s="8" t="s">
        <v>204</v>
      </c>
      <c r="H142" s="9">
        <v>4206</v>
      </c>
      <c r="I142" s="9">
        <v>2</v>
      </c>
      <c r="J142" s="10">
        <v>1776.1</v>
      </c>
      <c r="K142" s="10">
        <v>1810.2</v>
      </c>
      <c r="L142" s="11">
        <v>1.8837697491989835E-2</v>
      </c>
      <c r="M142" s="8" t="s">
        <v>59</v>
      </c>
      <c r="N142" s="10">
        <v>945.60689491203038</v>
      </c>
      <c r="O142" s="9">
        <v>3977222.6</v>
      </c>
      <c r="P142" s="9">
        <v>3977222.6</v>
      </c>
      <c r="Q142" s="9">
        <v>7613701.2000000002</v>
      </c>
      <c r="R142" s="9">
        <v>8412</v>
      </c>
      <c r="S142" s="9">
        <v>3636478.6</v>
      </c>
      <c r="T142" s="9">
        <v>143424.6</v>
      </c>
      <c r="U142" s="11">
        <v>1.21E-2</v>
      </c>
      <c r="V142" s="11">
        <v>1.2200000000000001E-2</v>
      </c>
      <c r="W142" s="9">
        <v>0</v>
      </c>
      <c r="X142" s="9">
        <v>0</v>
      </c>
      <c r="Y142" s="12">
        <v>46203</v>
      </c>
      <c r="Z142" s="8" t="s">
        <v>60</v>
      </c>
      <c r="AA142" s="13"/>
      <c r="AB142" s="12"/>
      <c r="AC142" s="12"/>
      <c r="AD142" s="12"/>
      <c r="AE142" s="8"/>
      <c r="AF142" s="12"/>
      <c r="AG142" s="8"/>
      <c r="AH142" s="8" t="s">
        <v>76</v>
      </c>
      <c r="AI142" s="8"/>
      <c r="AJ142" s="8"/>
      <c r="AK142" s="8" t="s">
        <v>518</v>
      </c>
      <c r="AL142" s="8" t="s">
        <v>519</v>
      </c>
      <c r="AM142" s="8" t="s">
        <v>65</v>
      </c>
    </row>
    <row r="143" spans="1:39" ht="12.95" customHeight="1">
      <c r="A143" s="8" t="s">
        <v>433</v>
      </c>
      <c r="B143" s="8" t="s">
        <v>434</v>
      </c>
      <c r="C143" s="8" t="s">
        <v>520</v>
      </c>
      <c r="D143" s="8" t="s">
        <v>521</v>
      </c>
      <c r="E143" s="8" t="s">
        <v>522</v>
      </c>
      <c r="F143" s="8" t="s">
        <v>203</v>
      </c>
      <c r="G143" s="8" t="s">
        <v>204</v>
      </c>
      <c r="H143" s="9">
        <v>4088</v>
      </c>
      <c r="I143" s="9">
        <v>1</v>
      </c>
      <c r="J143" s="10">
        <v>1387.3</v>
      </c>
      <c r="K143" s="10">
        <v>1405.2</v>
      </c>
      <c r="L143" s="11">
        <v>1.2738400227725591E-2</v>
      </c>
      <c r="M143" s="8" t="s">
        <v>59</v>
      </c>
      <c r="N143" s="10">
        <v>1025.3138062622309</v>
      </c>
      <c r="O143" s="9">
        <v>4191482.84</v>
      </c>
      <c r="P143" s="9">
        <v>4191482.84</v>
      </c>
      <c r="Q143" s="9">
        <v>5744457.5999999996</v>
      </c>
      <c r="R143" s="9">
        <v>4088</v>
      </c>
      <c r="S143" s="9">
        <v>1552974.76</v>
      </c>
      <c r="T143" s="9">
        <v>73175.199999999997</v>
      </c>
      <c r="U143" s="11">
        <v>9.1999999999999998E-3</v>
      </c>
      <c r="V143" s="11">
        <v>9.1999999999999998E-3</v>
      </c>
      <c r="W143" s="9">
        <v>0</v>
      </c>
      <c r="X143" s="9">
        <v>0</v>
      </c>
      <c r="Y143" s="12">
        <v>46203</v>
      </c>
      <c r="Z143" s="8" t="s">
        <v>60</v>
      </c>
      <c r="AA143" s="13"/>
      <c r="AB143" s="12"/>
      <c r="AC143" s="12"/>
      <c r="AD143" s="12"/>
      <c r="AE143" s="8"/>
      <c r="AF143" s="12"/>
      <c r="AG143" s="8"/>
      <c r="AH143" s="8" t="s">
        <v>76</v>
      </c>
      <c r="AI143" s="8"/>
      <c r="AJ143" s="8"/>
      <c r="AK143" s="8" t="s">
        <v>523</v>
      </c>
      <c r="AL143" s="8" t="s">
        <v>522</v>
      </c>
      <c r="AM143" s="8" t="s">
        <v>65</v>
      </c>
    </row>
    <row r="144" spans="1:39" ht="12.95" customHeight="1">
      <c r="A144" s="8" t="s">
        <v>433</v>
      </c>
      <c r="B144" s="8" t="s">
        <v>434</v>
      </c>
      <c r="C144" s="8" t="s">
        <v>524</v>
      </c>
      <c r="D144" s="8" t="s">
        <v>525</v>
      </c>
      <c r="E144" s="8" t="s">
        <v>526</v>
      </c>
      <c r="F144" s="8" t="s">
        <v>203</v>
      </c>
      <c r="G144" s="8" t="s">
        <v>204</v>
      </c>
      <c r="H144" s="9">
        <v>27127</v>
      </c>
      <c r="I144" s="9">
        <v>10</v>
      </c>
      <c r="J144" s="10">
        <v>356.1</v>
      </c>
      <c r="K144" s="10">
        <v>356.65</v>
      </c>
      <c r="L144" s="11">
        <v>1.5421281368288237E-3</v>
      </c>
      <c r="M144" s="8" t="s">
        <v>59</v>
      </c>
      <c r="N144" s="10">
        <v>225.3982581929443</v>
      </c>
      <c r="O144" s="9">
        <v>6114378.5499999998</v>
      </c>
      <c r="P144" s="9">
        <v>6114378.5499999998</v>
      </c>
      <c r="Q144" s="9">
        <v>9674844.5500000007</v>
      </c>
      <c r="R144" s="9">
        <v>271270</v>
      </c>
      <c r="S144" s="9">
        <v>3560466</v>
      </c>
      <c r="T144" s="9">
        <v>14919.85</v>
      </c>
      <c r="U144" s="11">
        <v>1.54E-2</v>
      </c>
      <c r="V144" s="11">
        <v>1.55E-2</v>
      </c>
      <c r="W144" s="9">
        <v>0</v>
      </c>
      <c r="X144" s="9">
        <v>0</v>
      </c>
      <c r="Y144" s="12">
        <v>46203</v>
      </c>
      <c r="Z144" s="8" t="s">
        <v>60</v>
      </c>
      <c r="AA144" s="13"/>
      <c r="AB144" s="12"/>
      <c r="AC144" s="12"/>
      <c r="AD144" s="12"/>
      <c r="AE144" s="8"/>
      <c r="AF144" s="12"/>
      <c r="AG144" s="8"/>
      <c r="AH144" s="8" t="s">
        <v>76</v>
      </c>
      <c r="AI144" s="8"/>
      <c r="AJ144" s="8"/>
      <c r="AK144" s="8" t="s">
        <v>527</v>
      </c>
      <c r="AL144" s="8" t="s">
        <v>528</v>
      </c>
      <c r="AM144" s="8" t="s">
        <v>65</v>
      </c>
    </row>
    <row r="145" spans="1:39" ht="12.95" customHeight="1">
      <c r="A145" s="8" t="s">
        <v>433</v>
      </c>
      <c r="B145" s="8" t="s">
        <v>434</v>
      </c>
      <c r="C145" s="8" t="s">
        <v>529</v>
      </c>
      <c r="D145" s="8" t="s">
        <v>530</v>
      </c>
      <c r="E145" s="8" t="s">
        <v>531</v>
      </c>
      <c r="F145" s="8" t="s">
        <v>203</v>
      </c>
      <c r="G145" s="8" t="s">
        <v>204</v>
      </c>
      <c r="H145" s="9">
        <v>22147</v>
      </c>
      <c r="I145" s="9">
        <v>5</v>
      </c>
      <c r="J145" s="10">
        <v>234.05</v>
      </c>
      <c r="K145" s="10">
        <v>234.9</v>
      </c>
      <c r="L145" s="11">
        <v>3.6185610898254576E-3</v>
      </c>
      <c r="M145" s="8" t="s">
        <v>59</v>
      </c>
      <c r="N145" s="10">
        <v>185.08066600442498</v>
      </c>
      <c r="O145" s="9">
        <v>4098981.51</v>
      </c>
      <c r="P145" s="9">
        <v>4098981.51</v>
      </c>
      <c r="Q145" s="9">
        <v>5202330.3</v>
      </c>
      <c r="R145" s="9">
        <v>110735</v>
      </c>
      <c r="S145" s="9">
        <v>1103348.79</v>
      </c>
      <c r="T145" s="9">
        <v>18824.95</v>
      </c>
      <c r="U145" s="11">
        <v>8.3000000000000001E-3</v>
      </c>
      <c r="V145" s="11">
        <v>8.3000000000000001E-3</v>
      </c>
      <c r="W145" s="9">
        <v>0</v>
      </c>
      <c r="X145" s="9">
        <v>0</v>
      </c>
      <c r="Y145" s="12">
        <v>46203</v>
      </c>
      <c r="Z145" s="8" t="s">
        <v>60</v>
      </c>
      <c r="AA145" s="13"/>
      <c r="AB145" s="12"/>
      <c r="AC145" s="12"/>
      <c r="AD145" s="12"/>
      <c r="AE145" s="8"/>
      <c r="AF145" s="12"/>
      <c r="AG145" s="8"/>
      <c r="AH145" s="8" t="s">
        <v>76</v>
      </c>
      <c r="AI145" s="8"/>
      <c r="AJ145" s="8"/>
      <c r="AK145" s="8" t="s">
        <v>532</v>
      </c>
      <c r="AL145" s="8" t="s">
        <v>533</v>
      </c>
      <c r="AM145" s="8" t="s">
        <v>65</v>
      </c>
    </row>
    <row r="146" spans="1:39" ht="12.95" customHeight="1">
      <c r="A146" s="8" t="s">
        <v>433</v>
      </c>
      <c r="B146" s="8" t="s">
        <v>434</v>
      </c>
      <c r="C146" s="8" t="s">
        <v>534</v>
      </c>
      <c r="D146" s="8" t="s">
        <v>535</v>
      </c>
      <c r="E146" s="8" t="s">
        <v>536</v>
      </c>
      <c r="F146" s="8" t="s">
        <v>203</v>
      </c>
      <c r="G146" s="8" t="s">
        <v>204</v>
      </c>
      <c r="H146" s="9">
        <v>25819</v>
      </c>
      <c r="I146" s="9">
        <v>10</v>
      </c>
      <c r="J146" s="10">
        <v>286.25</v>
      </c>
      <c r="K146" s="10">
        <v>286.3</v>
      </c>
      <c r="L146" s="11">
        <v>1.7464198393293747E-4</v>
      </c>
      <c r="M146" s="8" t="s">
        <v>59</v>
      </c>
      <c r="N146" s="10">
        <v>200.55389054572214</v>
      </c>
      <c r="O146" s="9">
        <v>5178100.9000000004</v>
      </c>
      <c r="P146" s="9">
        <v>5178100.9000000004</v>
      </c>
      <c r="Q146" s="9">
        <v>7391979.7000000002</v>
      </c>
      <c r="R146" s="9">
        <v>258190</v>
      </c>
      <c r="S146" s="9">
        <v>2213878.7999999998</v>
      </c>
      <c r="T146" s="9">
        <v>1290.95</v>
      </c>
      <c r="U146" s="11">
        <v>1.18E-2</v>
      </c>
      <c r="V146" s="11">
        <v>1.18E-2</v>
      </c>
      <c r="W146" s="9">
        <v>0</v>
      </c>
      <c r="X146" s="9">
        <v>0</v>
      </c>
      <c r="Y146" s="12">
        <v>46203</v>
      </c>
      <c r="Z146" s="8" t="s">
        <v>60</v>
      </c>
      <c r="AA146" s="13"/>
      <c r="AB146" s="12"/>
      <c r="AC146" s="12"/>
      <c r="AD146" s="12"/>
      <c r="AE146" s="8"/>
      <c r="AF146" s="12"/>
      <c r="AG146" s="8"/>
      <c r="AH146" s="8" t="s">
        <v>76</v>
      </c>
      <c r="AI146" s="8"/>
      <c r="AJ146" s="8"/>
      <c r="AK146" s="8" t="s">
        <v>527</v>
      </c>
      <c r="AL146" s="8" t="s">
        <v>537</v>
      </c>
      <c r="AM146" s="8" t="s">
        <v>65</v>
      </c>
    </row>
    <row r="147" spans="1:39" ht="12.95" customHeight="1">
      <c r="A147" s="8" t="s">
        <v>433</v>
      </c>
      <c r="B147" s="8" t="s">
        <v>434</v>
      </c>
      <c r="C147" s="8" t="s">
        <v>538</v>
      </c>
      <c r="D147" s="8" t="s">
        <v>539</v>
      </c>
      <c r="E147" s="8" t="s">
        <v>540</v>
      </c>
      <c r="F147" s="8" t="s">
        <v>203</v>
      </c>
      <c r="G147" s="8" t="s">
        <v>204</v>
      </c>
      <c r="H147" s="9">
        <v>18697</v>
      </c>
      <c r="I147" s="9">
        <v>10</v>
      </c>
      <c r="J147" s="10">
        <v>236.71</v>
      </c>
      <c r="K147" s="10">
        <v>236.44</v>
      </c>
      <c r="L147" s="11">
        <v>-1.1419387582473355E-3</v>
      </c>
      <c r="M147" s="8" t="s">
        <v>59</v>
      </c>
      <c r="N147" s="10">
        <v>234.96649676418676</v>
      </c>
      <c r="O147" s="9">
        <v>4393168.59</v>
      </c>
      <c r="P147" s="9">
        <v>4393168.59</v>
      </c>
      <c r="Q147" s="9">
        <v>4420718.68</v>
      </c>
      <c r="R147" s="9">
        <v>186970</v>
      </c>
      <c r="S147" s="9">
        <v>27550.09</v>
      </c>
      <c r="T147" s="9">
        <v>-5048.1899999999996</v>
      </c>
      <c r="U147" s="11">
        <v>7.0000000000000001E-3</v>
      </c>
      <c r="V147" s="11">
        <v>7.1000000000000004E-3</v>
      </c>
      <c r="W147" s="9">
        <v>0</v>
      </c>
      <c r="X147" s="9">
        <v>0</v>
      </c>
      <c r="Y147" s="12">
        <v>46203</v>
      </c>
      <c r="Z147" s="8" t="s">
        <v>60</v>
      </c>
      <c r="AA147" s="13"/>
      <c r="AB147" s="12"/>
      <c r="AC147" s="12"/>
      <c r="AD147" s="12"/>
      <c r="AE147" s="8"/>
      <c r="AF147" s="12"/>
      <c r="AG147" s="8"/>
      <c r="AH147" s="8" t="s">
        <v>76</v>
      </c>
      <c r="AI147" s="8"/>
      <c r="AJ147" s="8"/>
      <c r="AK147" s="8" t="s">
        <v>77</v>
      </c>
      <c r="AL147" s="8" t="s">
        <v>540</v>
      </c>
      <c r="AM147" s="8" t="s">
        <v>65</v>
      </c>
    </row>
    <row r="148" spans="1:39" ht="12.95" customHeight="1">
      <c r="A148" s="8" t="s">
        <v>433</v>
      </c>
      <c r="B148" s="8" t="s">
        <v>434</v>
      </c>
      <c r="C148" s="8" t="s">
        <v>541</v>
      </c>
      <c r="D148" s="8" t="s">
        <v>542</v>
      </c>
      <c r="E148" s="8" t="s">
        <v>543</v>
      </c>
      <c r="F148" s="8" t="s">
        <v>203</v>
      </c>
      <c r="G148" s="8" t="s">
        <v>204</v>
      </c>
      <c r="H148" s="9">
        <v>38716</v>
      </c>
      <c r="I148" s="9">
        <v>10</v>
      </c>
      <c r="J148" s="10">
        <v>1301</v>
      </c>
      <c r="K148" s="10">
        <v>1293.9000000000001</v>
      </c>
      <c r="L148" s="11">
        <v>-5.4872864981837851E-3</v>
      </c>
      <c r="M148" s="8" t="s">
        <v>59</v>
      </c>
      <c r="N148" s="10">
        <v>1117.9210455625582</v>
      </c>
      <c r="O148" s="9">
        <v>43281431.200000003</v>
      </c>
      <c r="P148" s="9">
        <v>43281431.200000003</v>
      </c>
      <c r="Q148" s="9">
        <v>50094632.399999999</v>
      </c>
      <c r="R148" s="9">
        <v>387160</v>
      </c>
      <c r="S148" s="9">
        <v>6813201.2000000002</v>
      </c>
      <c r="T148" s="9">
        <v>-274883.59999999998</v>
      </c>
      <c r="U148" s="11">
        <v>7.9899999999999999E-2</v>
      </c>
      <c r="V148" s="11">
        <v>8.0199999999999994E-2</v>
      </c>
      <c r="W148" s="9">
        <v>0</v>
      </c>
      <c r="X148" s="9">
        <v>0</v>
      </c>
      <c r="Y148" s="12">
        <v>46203</v>
      </c>
      <c r="Z148" s="8" t="s">
        <v>60</v>
      </c>
      <c r="AA148" s="13"/>
      <c r="AB148" s="12"/>
      <c r="AC148" s="12"/>
      <c r="AD148" s="12"/>
      <c r="AE148" s="8"/>
      <c r="AF148" s="12"/>
      <c r="AG148" s="8"/>
      <c r="AH148" s="8" t="s">
        <v>76</v>
      </c>
      <c r="AI148" s="8"/>
      <c r="AJ148" s="8"/>
      <c r="AK148" s="8" t="s">
        <v>234</v>
      </c>
      <c r="AL148" s="8" t="s">
        <v>544</v>
      </c>
      <c r="AM148" s="8" t="s">
        <v>65</v>
      </c>
    </row>
    <row r="149" spans="1:39" ht="12.95" customHeight="1">
      <c r="A149" s="8" t="s">
        <v>433</v>
      </c>
      <c r="B149" s="8" t="s">
        <v>434</v>
      </c>
      <c r="C149" s="8" t="s">
        <v>545</v>
      </c>
      <c r="D149" s="8" t="s">
        <v>546</v>
      </c>
      <c r="E149" s="8" t="s">
        <v>171</v>
      </c>
      <c r="F149" s="8" t="s">
        <v>203</v>
      </c>
      <c r="G149" s="8" t="s">
        <v>204</v>
      </c>
      <c r="H149" s="9">
        <v>23768</v>
      </c>
      <c r="I149" s="9">
        <v>1</v>
      </c>
      <c r="J149" s="10">
        <v>1036.0999999999999</v>
      </c>
      <c r="K149" s="10">
        <v>1026.9000000000001</v>
      </c>
      <c r="L149" s="11">
        <v>-8.9590028240334983E-3</v>
      </c>
      <c r="M149" s="8" t="s">
        <v>59</v>
      </c>
      <c r="N149" s="10">
        <v>628.75370708515652</v>
      </c>
      <c r="O149" s="9">
        <v>14944218.109999999</v>
      </c>
      <c r="P149" s="9">
        <v>14944218.109999999</v>
      </c>
      <c r="Q149" s="9">
        <v>24407359.199999999</v>
      </c>
      <c r="R149" s="9">
        <v>23768</v>
      </c>
      <c r="S149" s="9">
        <v>9463141.0899999999</v>
      </c>
      <c r="T149" s="9">
        <v>-218665.60000000001</v>
      </c>
      <c r="U149" s="11">
        <v>3.8899999999999997E-2</v>
      </c>
      <c r="V149" s="11">
        <v>3.9100000000000003E-2</v>
      </c>
      <c r="W149" s="9">
        <v>0</v>
      </c>
      <c r="X149" s="9">
        <v>0</v>
      </c>
      <c r="Y149" s="12">
        <v>46203</v>
      </c>
      <c r="Z149" s="8" t="s">
        <v>60</v>
      </c>
      <c r="AA149" s="13"/>
      <c r="AB149" s="12"/>
      <c r="AC149" s="12"/>
      <c r="AD149" s="12"/>
      <c r="AE149" s="8"/>
      <c r="AF149" s="12"/>
      <c r="AG149" s="8"/>
      <c r="AH149" s="8" t="s">
        <v>76</v>
      </c>
      <c r="AI149" s="8"/>
      <c r="AJ149" s="8"/>
      <c r="AK149" s="8" t="s">
        <v>167</v>
      </c>
      <c r="AL149" s="8" t="s">
        <v>171</v>
      </c>
      <c r="AM149" s="8" t="s">
        <v>65</v>
      </c>
    </row>
    <row r="150" spans="1:39" ht="12.95" customHeight="1">
      <c r="A150" s="8" t="s">
        <v>433</v>
      </c>
      <c r="B150" s="8" t="s">
        <v>434</v>
      </c>
      <c r="C150" s="8" t="s">
        <v>547</v>
      </c>
      <c r="D150" s="8" t="s">
        <v>548</v>
      </c>
      <c r="E150" s="8" t="s">
        <v>549</v>
      </c>
      <c r="F150" s="8" t="s">
        <v>203</v>
      </c>
      <c r="G150" s="8" t="s">
        <v>204</v>
      </c>
      <c r="H150" s="9">
        <v>7983</v>
      </c>
      <c r="I150" s="9">
        <v>2</v>
      </c>
      <c r="J150" s="10">
        <v>1032.6500000000001</v>
      </c>
      <c r="K150" s="10">
        <v>1042.1500000000001</v>
      </c>
      <c r="L150" s="11">
        <v>9.1157702825888781E-3</v>
      </c>
      <c r="M150" s="8" t="s">
        <v>59</v>
      </c>
      <c r="N150" s="10">
        <v>562.86917324314163</v>
      </c>
      <c r="O150" s="9">
        <v>4493384.6100000003</v>
      </c>
      <c r="P150" s="9">
        <v>4493384.6100000003</v>
      </c>
      <c r="Q150" s="9">
        <v>8319483.4500000002</v>
      </c>
      <c r="R150" s="9">
        <v>15966</v>
      </c>
      <c r="S150" s="9">
        <v>3826098.84</v>
      </c>
      <c r="T150" s="9">
        <v>75838.5</v>
      </c>
      <c r="U150" s="11">
        <v>1.3299999999999999E-2</v>
      </c>
      <c r="V150" s="11">
        <v>1.3299999999999999E-2</v>
      </c>
      <c r="W150" s="9">
        <v>0</v>
      </c>
      <c r="X150" s="9">
        <v>0</v>
      </c>
      <c r="Y150" s="12">
        <v>46203</v>
      </c>
      <c r="Z150" s="8" t="s">
        <v>60</v>
      </c>
      <c r="AA150" s="13"/>
      <c r="AB150" s="12"/>
      <c r="AC150" s="12"/>
      <c r="AD150" s="12"/>
      <c r="AE150" s="8"/>
      <c r="AF150" s="12"/>
      <c r="AG150" s="8"/>
      <c r="AH150" s="8" t="s">
        <v>76</v>
      </c>
      <c r="AI150" s="8"/>
      <c r="AJ150" s="8"/>
      <c r="AK150" s="8" t="s">
        <v>77</v>
      </c>
      <c r="AL150" s="8" t="s">
        <v>549</v>
      </c>
      <c r="AM150" s="8" t="s">
        <v>65</v>
      </c>
    </row>
    <row r="151" spans="1:39" ht="12.95" customHeight="1">
      <c r="A151" s="8" t="s">
        <v>433</v>
      </c>
      <c r="B151" s="8" t="s">
        <v>434</v>
      </c>
      <c r="C151" s="8" t="s">
        <v>550</v>
      </c>
      <c r="D151" s="8" t="s">
        <v>551</v>
      </c>
      <c r="E151" s="8" t="s">
        <v>552</v>
      </c>
      <c r="F151" s="8" t="s">
        <v>203</v>
      </c>
      <c r="G151" s="8" t="s">
        <v>204</v>
      </c>
      <c r="H151" s="9">
        <v>2561</v>
      </c>
      <c r="I151" s="9">
        <v>10</v>
      </c>
      <c r="J151" s="10">
        <v>1755.4</v>
      </c>
      <c r="K151" s="10">
        <v>1765.7</v>
      </c>
      <c r="L151" s="11">
        <v>5.8333805289686813E-3</v>
      </c>
      <c r="M151" s="8" t="s">
        <v>59</v>
      </c>
      <c r="N151" s="10">
        <v>1337.7259547051933</v>
      </c>
      <c r="O151" s="9">
        <v>3425916.17</v>
      </c>
      <c r="P151" s="9">
        <v>3425916.17</v>
      </c>
      <c r="Q151" s="9">
        <v>4521957.7</v>
      </c>
      <c r="R151" s="9">
        <v>25610</v>
      </c>
      <c r="S151" s="9">
        <v>1096041.53</v>
      </c>
      <c r="T151" s="9">
        <v>26378.3</v>
      </c>
      <c r="U151" s="11">
        <v>7.1999999999999998E-3</v>
      </c>
      <c r="V151" s="11">
        <v>7.1999999999999998E-3</v>
      </c>
      <c r="W151" s="9">
        <v>0</v>
      </c>
      <c r="X151" s="9">
        <v>0</v>
      </c>
      <c r="Y151" s="12">
        <v>46203</v>
      </c>
      <c r="Z151" s="8" t="s">
        <v>60</v>
      </c>
      <c r="AA151" s="13"/>
      <c r="AB151" s="12"/>
      <c r="AC151" s="12"/>
      <c r="AD151" s="12"/>
      <c r="AE151" s="8"/>
      <c r="AF151" s="12"/>
      <c r="AG151" s="8"/>
      <c r="AH151" s="8" t="s">
        <v>76</v>
      </c>
      <c r="AI151" s="8"/>
      <c r="AJ151" s="8"/>
      <c r="AK151" s="8" t="s">
        <v>281</v>
      </c>
      <c r="AL151" s="8" t="s">
        <v>552</v>
      </c>
      <c r="AM151" s="8" t="s">
        <v>65</v>
      </c>
    </row>
    <row r="152" spans="1:39" ht="12.95" customHeight="1">
      <c r="A152" s="8" t="s">
        <v>433</v>
      </c>
      <c r="B152" s="8" t="s">
        <v>434</v>
      </c>
      <c r="C152" s="8" t="s">
        <v>553</v>
      </c>
      <c r="D152" s="8" t="s">
        <v>554</v>
      </c>
      <c r="E152" s="8" t="s">
        <v>555</v>
      </c>
      <c r="F152" s="8" t="s">
        <v>203</v>
      </c>
      <c r="G152" s="8" t="s">
        <v>204</v>
      </c>
      <c r="H152" s="9">
        <v>6051</v>
      </c>
      <c r="I152" s="9">
        <v>1</v>
      </c>
      <c r="J152" s="10">
        <v>1874.8</v>
      </c>
      <c r="K152" s="10">
        <v>1862.5</v>
      </c>
      <c r="L152" s="11">
        <v>-6.6040268456375841E-3</v>
      </c>
      <c r="M152" s="8" t="s">
        <v>59</v>
      </c>
      <c r="N152" s="10">
        <v>1151.0055610642869</v>
      </c>
      <c r="O152" s="9">
        <v>6964734.6500000004</v>
      </c>
      <c r="P152" s="9">
        <v>6964734.6500000004</v>
      </c>
      <c r="Q152" s="9">
        <v>11269987.5</v>
      </c>
      <c r="R152" s="9">
        <v>6051</v>
      </c>
      <c r="S152" s="9">
        <v>4305252.8499999996</v>
      </c>
      <c r="T152" s="9">
        <v>-74427.3</v>
      </c>
      <c r="U152" s="11">
        <v>1.7999999999999999E-2</v>
      </c>
      <c r="V152" s="11">
        <v>1.7999999999999999E-2</v>
      </c>
      <c r="W152" s="9">
        <v>0</v>
      </c>
      <c r="X152" s="9">
        <v>0</v>
      </c>
      <c r="Y152" s="12">
        <v>46203</v>
      </c>
      <c r="Z152" s="8" t="s">
        <v>60</v>
      </c>
      <c r="AA152" s="13"/>
      <c r="AB152" s="12"/>
      <c r="AC152" s="12"/>
      <c r="AD152" s="12"/>
      <c r="AE152" s="8"/>
      <c r="AF152" s="12"/>
      <c r="AG152" s="8"/>
      <c r="AH152" s="8" t="s">
        <v>76</v>
      </c>
      <c r="AI152" s="8"/>
      <c r="AJ152" s="8"/>
      <c r="AK152" s="8" t="s">
        <v>459</v>
      </c>
      <c r="AL152" s="8" t="s">
        <v>555</v>
      </c>
      <c r="AM152" s="8" t="s">
        <v>65</v>
      </c>
    </row>
    <row r="153" spans="1:39" ht="12.95" customHeight="1">
      <c r="A153" s="8" t="s">
        <v>433</v>
      </c>
      <c r="B153" s="8" t="s">
        <v>434</v>
      </c>
      <c r="C153" s="8" t="s">
        <v>375</v>
      </c>
      <c r="D153" s="8" t="s">
        <v>376</v>
      </c>
      <c r="E153" s="8" t="s">
        <v>377</v>
      </c>
      <c r="F153" s="8" t="s">
        <v>203</v>
      </c>
      <c r="G153" s="8" t="s">
        <v>204</v>
      </c>
      <c r="H153" s="9">
        <v>5831</v>
      </c>
      <c r="I153" s="9">
        <v>1</v>
      </c>
      <c r="J153" s="10">
        <v>2097.9</v>
      </c>
      <c r="K153" s="10">
        <v>2031.5</v>
      </c>
      <c r="L153" s="11">
        <v>-3.2685207974403149E-2</v>
      </c>
      <c r="M153" s="8" t="s">
        <v>59</v>
      </c>
      <c r="N153" s="10">
        <v>3126.6342325501628</v>
      </c>
      <c r="O153" s="9">
        <v>18231404.210000001</v>
      </c>
      <c r="P153" s="9">
        <v>18231404.210000001</v>
      </c>
      <c r="Q153" s="9">
        <v>11845676.5</v>
      </c>
      <c r="R153" s="9">
        <v>5831</v>
      </c>
      <c r="S153" s="9">
        <v>-6385727.71</v>
      </c>
      <c r="T153" s="9">
        <v>-387178.4</v>
      </c>
      <c r="U153" s="11">
        <v>1.89E-2</v>
      </c>
      <c r="V153" s="11">
        <v>1.9E-2</v>
      </c>
      <c r="W153" s="9">
        <v>0</v>
      </c>
      <c r="X153" s="9">
        <v>0</v>
      </c>
      <c r="Y153" s="12">
        <v>46203</v>
      </c>
      <c r="Z153" s="8" t="s">
        <v>60</v>
      </c>
      <c r="AA153" s="13"/>
      <c r="AB153" s="12"/>
      <c r="AC153" s="12"/>
      <c r="AD153" s="12"/>
      <c r="AE153" s="8"/>
      <c r="AF153" s="12"/>
      <c r="AG153" s="8"/>
      <c r="AH153" s="8" t="s">
        <v>76</v>
      </c>
      <c r="AI153" s="8"/>
      <c r="AJ153" s="8"/>
      <c r="AK153" s="8" t="s">
        <v>272</v>
      </c>
      <c r="AL153" s="8" t="s">
        <v>378</v>
      </c>
      <c r="AM153" s="8" t="s">
        <v>65</v>
      </c>
    </row>
    <row r="154" spans="1:39" ht="12.95" customHeight="1">
      <c r="A154" s="8" t="s">
        <v>433</v>
      </c>
      <c r="B154" s="8" t="s">
        <v>434</v>
      </c>
      <c r="C154" s="8" t="s">
        <v>556</v>
      </c>
      <c r="D154" s="8" t="s">
        <v>557</v>
      </c>
      <c r="E154" s="8" t="s">
        <v>558</v>
      </c>
      <c r="F154" s="8" t="s">
        <v>203</v>
      </c>
      <c r="G154" s="8" t="s">
        <v>204</v>
      </c>
      <c r="H154" s="9">
        <v>11941</v>
      </c>
      <c r="I154" s="9">
        <v>2</v>
      </c>
      <c r="J154" s="10">
        <v>345.05</v>
      </c>
      <c r="K154" s="10">
        <v>352.2</v>
      </c>
      <c r="L154" s="11">
        <v>2.0300965360590572E-2</v>
      </c>
      <c r="M154" s="8" t="s">
        <v>59</v>
      </c>
      <c r="N154" s="10">
        <v>356.4053337241437</v>
      </c>
      <c r="O154" s="9">
        <v>4255836.09</v>
      </c>
      <c r="P154" s="9">
        <v>4255836.09</v>
      </c>
      <c r="Q154" s="9">
        <v>4205620.2</v>
      </c>
      <c r="R154" s="9">
        <v>23882</v>
      </c>
      <c r="S154" s="9">
        <v>-50215.89</v>
      </c>
      <c r="T154" s="9">
        <v>85378.15</v>
      </c>
      <c r="U154" s="11">
        <v>6.7000000000000002E-3</v>
      </c>
      <c r="V154" s="11">
        <v>6.7000000000000002E-3</v>
      </c>
      <c r="W154" s="9">
        <v>0</v>
      </c>
      <c r="X154" s="9">
        <v>0</v>
      </c>
      <c r="Y154" s="12">
        <v>46203</v>
      </c>
      <c r="Z154" s="8" t="s">
        <v>60</v>
      </c>
      <c r="AA154" s="13"/>
      <c r="AB154" s="12"/>
      <c r="AC154" s="12"/>
      <c r="AD154" s="12"/>
      <c r="AE154" s="8"/>
      <c r="AF154" s="12"/>
      <c r="AG154" s="8"/>
      <c r="AH154" s="8" t="s">
        <v>76</v>
      </c>
      <c r="AI154" s="8"/>
      <c r="AJ154" s="8"/>
      <c r="AK154" s="8" t="s">
        <v>221</v>
      </c>
      <c r="AL154" s="8" t="s">
        <v>558</v>
      </c>
      <c r="AM154" s="8" t="s">
        <v>65</v>
      </c>
    </row>
    <row r="155" spans="1:39" ht="12.95" customHeight="1">
      <c r="A155" s="8" t="s">
        <v>433</v>
      </c>
      <c r="B155" s="8" t="s">
        <v>434</v>
      </c>
      <c r="C155" s="8" t="s">
        <v>429</v>
      </c>
      <c r="D155" s="8" t="s">
        <v>430</v>
      </c>
      <c r="E155" s="8" t="s">
        <v>431</v>
      </c>
      <c r="F155" s="8" t="s">
        <v>203</v>
      </c>
      <c r="G155" s="8" t="s">
        <v>204</v>
      </c>
      <c r="H155" s="9">
        <v>3619</v>
      </c>
      <c r="I155" s="9">
        <v>5</v>
      </c>
      <c r="J155" s="10">
        <v>1433.8</v>
      </c>
      <c r="K155" s="10">
        <v>1404.7</v>
      </c>
      <c r="L155" s="11">
        <v>-2.0716167153128781E-2</v>
      </c>
      <c r="M155" s="8" t="s">
        <v>59</v>
      </c>
      <c r="N155" s="10">
        <v>1199.7099143409782</v>
      </c>
      <c r="O155" s="9">
        <v>4341750.18</v>
      </c>
      <c r="P155" s="9">
        <v>4341750.18</v>
      </c>
      <c r="Q155" s="9">
        <v>5083609.3</v>
      </c>
      <c r="R155" s="9">
        <v>18095</v>
      </c>
      <c r="S155" s="9">
        <v>741859.12</v>
      </c>
      <c r="T155" s="9">
        <v>-105312.9</v>
      </c>
      <c r="U155" s="11">
        <v>8.0999999999999996E-3</v>
      </c>
      <c r="V155" s="11">
        <v>8.0999999999999996E-3</v>
      </c>
      <c r="W155" s="9">
        <v>0</v>
      </c>
      <c r="X155" s="9">
        <v>0</v>
      </c>
      <c r="Y155" s="12">
        <v>46203</v>
      </c>
      <c r="Z155" s="8" t="s">
        <v>60</v>
      </c>
      <c r="AA155" s="13"/>
      <c r="AB155" s="12"/>
      <c r="AC155" s="12"/>
      <c r="AD155" s="12"/>
      <c r="AE155" s="8"/>
      <c r="AF155" s="12"/>
      <c r="AG155" s="8"/>
      <c r="AH155" s="8" t="s">
        <v>76</v>
      </c>
      <c r="AI155" s="8"/>
      <c r="AJ155" s="8"/>
      <c r="AK155" s="8" t="s">
        <v>272</v>
      </c>
      <c r="AL155" s="8" t="s">
        <v>432</v>
      </c>
      <c r="AM155" s="8" t="s">
        <v>65</v>
      </c>
    </row>
    <row r="156" spans="1:39" ht="12.95" customHeight="1">
      <c r="A156" s="8" t="s">
        <v>433</v>
      </c>
      <c r="B156" s="8" t="s">
        <v>434</v>
      </c>
      <c r="C156" s="8" t="s">
        <v>559</v>
      </c>
      <c r="D156" s="8" t="s">
        <v>560</v>
      </c>
      <c r="E156" s="8" t="s">
        <v>561</v>
      </c>
      <c r="F156" s="8" t="s">
        <v>203</v>
      </c>
      <c r="G156" s="8" t="s">
        <v>204</v>
      </c>
      <c r="H156" s="9">
        <v>47119</v>
      </c>
      <c r="I156" s="9">
        <v>1</v>
      </c>
      <c r="J156" s="10">
        <v>189.57</v>
      </c>
      <c r="K156" s="10">
        <v>188.06</v>
      </c>
      <c r="L156" s="11">
        <v>-8.0293523343613737E-3</v>
      </c>
      <c r="M156" s="8" t="s">
        <v>59</v>
      </c>
      <c r="N156" s="10">
        <v>120.31332816910376</v>
      </c>
      <c r="O156" s="9">
        <v>5669043.71</v>
      </c>
      <c r="P156" s="9">
        <v>5669043.71</v>
      </c>
      <c r="Q156" s="9">
        <v>8861199.1400000006</v>
      </c>
      <c r="R156" s="9">
        <v>47119</v>
      </c>
      <c r="S156" s="9">
        <v>3192155.43</v>
      </c>
      <c r="T156" s="9">
        <v>-71149.69</v>
      </c>
      <c r="U156" s="11">
        <v>1.41E-2</v>
      </c>
      <c r="V156" s="11">
        <v>1.4200000000000001E-2</v>
      </c>
      <c r="W156" s="9">
        <v>0</v>
      </c>
      <c r="X156" s="9">
        <v>0</v>
      </c>
      <c r="Y156" s="12">
        <v>46203</v>
      </c>
      <c r="Z156" s="8" t="s">
        <v>60</v>
      </c>
      <c r="AA156" s="13"/>
      <c r="AB156" s="12"/>
      <c r="AC156" s="12"/>
      <c r="AD156" s="12"/>
      <c r="AE156" s="8"/>
      <c r="AF156" s="12"/>
      <c r="AG156" s="8"/>
      <c r="AH156" s="8" t="s">
        <v>76</v>
      </c>
      <c r="AI156" s="8"/>
      <c r="AJ156" s="8"/>
      <c r="AK156" s="8" t="s">
        <v>500</v>
      </c>
      <c r="AL156" s="8" t="s">
        <v>562</v>
      </c>
      <c r="AM156" s="8" t="s">
        <v>65</v>
      </c>
    </row>
    <row r="157" spans="1:39" ht="12.95" customHeight="1">
      <c r="A157" s="8" t="s">
        <v>433</v>
      </c>
      <c r="B157" s="8" t="s">
        <v>434</v>
      </c>
      <c r="C157" s="8" t="s">
        <v>563</v>
      </c>
      <c r="D157" s="8" t="s">
        <v>564</v>
      </c>
      <c r="E157" s="8" t="s">
        <v>565</v>
      </c>
      <c r="F157" s="8" t="s">
        <v>203</v>
      </c>
      <c r="G157" s="8" t="s">
        <v>204</v>
      </c>
      <c r="H157" s="9">
        <v>3713</v>
      </c>
      <c r="I157" s="9">
        <v>1</v>
      </c>
      <c r="J157" s="10">
        <v>1112.8</v>
      </c>
      <c r="K157" s="10">
        <v>1075.5999999999999</v>
      </c>
      <c r="L157" s="11">
        <v>-3.4585347712904425E-2</v>
      </c>
      <c r="M157" s="8" t="s">
        <v>59</v>
      </c>
      <c r="N157" s="10">
        <v>878.66822784810131</v>
      </c>
      <c r="O157" s="9">
        <v>3262495.13</v>
      </c>
      <c r="P157" s="9">
        <v>3262495.13</v>
      </c>
      <c r="Q157" s="9">
        <v>3993702.8</v>
      </c>
      <c r="R157" s="9">
        <v>3713</v>
      </c>
      <c r="S157" s="9">
        <v>731207.67</v>
      </c>
      <c r="T157" s="9">
        <v>-138123.6</v>
      </c>
      <c r="U157" s="11">
        <v>6.4000000000000003E-3</v>
      </c>
      <c r="V157" s="11">
        <v>6.4000000000000003E-3</v>
      </c>
      <c r="W157" s="9">
        <v>0</v>
      </c>
      <c r="X157" s="9">
        <v>0</v>
      </c>
      <c r="Y157" s="12">
        <v>46203</v>
      </c>
      <c r="Z157" s="8" t="s">
        <v>60</v>
      </c>
      <c r="AA157" s="13"/>
      <c r="AB157" s="12"/>
      <c r="AC157" s="12"/>
      <c r="AD157" s="12"/>
      <c r="AE157" s="8"/>
      <c r="AF157" s="12"/>
      <c r="AG157" s="8"/>
      <c r="AH157" s="8" t="s">
        <v>76</v>
      </c>
      <c r="AI157" s="8"/>
      <c r="AJ157" s="8"/>
      <c r="AK157" s="8" t="s">
        <v>319</v>
      </c>
      <c r="AL157" s="8" t="s">
        <v>566</v>
      </c>
      <c r="AM157" s="8" t="s">
        <v>65</v>
      </c>
    </row>
    <row r="158" spans="1:39" ht="12.95" customHeight="1">
      <c r="A158" s="8" t="s">
        <v>433</v>
      </c>
      <c r="B158" s="8" t="s">
        <v>434</v>
      </c>
      <c r="C158" s="8" t="s">
        <v>379</v>
      </c>
      <c r="D158" s="8" t="s">
        <v>380</v>
      </c>
      <c r="E158" s="8" t="s">
        <v>381</v>
      </c>
      <c r="F158" s="8" t="s">
        <v>203</v>
      </c>
      <c r="G158" s="8" t="s">
        <v>204</v>
      </c>
      <c r="H158" s="9">
        <v>2353</v>
      </c>
      <c r="I158" s="9">
        <v>1</v>
      </c>
      <c r="J158" s="10">
        <v>4277.2</v>
      </c>
      <c r="K158" s="10">
        <v>4404</v>
      </c>
      <c r="L158" s="11">
        <v>2.8792007266121706E-2</v>
      </c>
      <c r="M158" s="8" t="s">
        <v>59</v>
      </c>
      <c r="N158" s="10">
        <v>2665.4774373140672</v>
      </c>
      <c r="O158" s="9">
        <v>6271868.4100000001</v>
      </c>
      <c r="P158" s="9">
        <v>6271868.4100000001</v>
      </c>
      <c r="Q158" s="9">
        <v>10362612</v>
      </c>
      <c r="R158" s="9">
        <v>2353</v>
      </c>
      <c r="S158" s="9">
        <v>4090743.59</v>
      </c>
      <c r="T158" s="9">
        <v>298360.40000000002</v>
      </c>
      <c r="U158" s="11">
        <v>1.6500000000000001E-2</v>
      </c>
      <c r="V158" s="11">
        <v>1.66E-2</v>
      </c>
      <c r="W158" s="9">
        <v>0</v>
      </c>
      <c r="X158" s="9">
        <v>0</v>
      </c>
      <c r="Y158" s="12">
        <v>46203</v>
      </c>
      <c r="Z158" s="8" t="s">
        <v>60</v>
      </c>
      <c r="AA158" s="13"/>
      <c r="AB158" s="12"/>
      <c r="AC158" s="12"/>
      <c r="AD158" s="12"/>
      <c r="AE158" s="8"/>
      <c r="AF158" s="12"/>
      <c r="AG158" s="8"/>
      <c r="AH158" s="8" t="s">
        <v>76</v>
      </c>
      <c r="AI158" s="8"/>
      <c r="AJ158" s="8"/>
      <c r="AK158" s="8" t="s">
        <v>209</v>
      </c>
      <c r="AL158" s="8" t="s">
        <v>381</v>
      </c>
      <c r="AM158" s="8" t="s">
        <v>65</v>
      </c>
    </row>
    <row r="159" spans="1:39" ht="12.95" customHeight="1">
      <c r="A159" s="8" t="s">
        <v>433</v>
      </c>
      <c r="B159" s="8" t="s">
        <v>434</v>
      </c>
      <c r="C159" s="8" t="s">
        <v>567</v>
      </c>
      <c r="D159" s="8" t="s">
        <v>568</v>
      </c>
      <c r="E159" s="8" t="s">
        <v>569</v>
      </c>
      <c r="F159" s="8" t="s">
        <v>203</v>
      </c>
      <c r="G159" s="8" t="s">
        <v>204</v>
      </c>
      <c r="H159" s="9">
        <v>675</v>
      </c>
      <c r="I159" s="9">
        <v>10</v>
      </c>
      <c r="J159" s="10">
        <v>11336</v>
      </c>
      <c r="K159" s="10">
        <v>11253</v>
      </c>
      <c r="L159" s="11">
        <v>-7.3758108948724782E-3</v>
      </c>
      <c r="M159" s="8" t="s">
        <v>59</v>
      </c>
      <c r="N159" s="10">
        <v>8278.4900592592585</v>
      </c>
      <c r="O159" s="9">
        <v>5587980.79</v>
      </c>
      <c r="P159" s="9">
        <v>5587980.79</v>
      </c>
      <c r="Q159" s="9">
        <v>7595775</v>
      </c>
      <c r="R159" s="9">
        <v>6750</v>
      </c>
      <c r="S159" s="9">
        <v>2007794.21</v>
      </c>
      <c r="T159" s="9">
        <v>-56025</v>
      </c>
      <c r="U159" s="11">
        <v>1.21E-2</v>
      </c>
      <c r="V159" s="11">
        <v>1.2200000000000001E-2</v>
      </c>
      <c r="W159" s="9">
        <v>0</v>
      </c>
      <c r="X159" s="9">
        <v>0</v>
      </c>
      <c r="Y159" s="12">
        <v>46203</v>
      </c>
      <c r="Z159" s="8" t="s">
        <v>60</v>
      </c>
      <c r="AA159" s="13"/>
      <c r="AB159" s="12"/>
      <c r="AC159" s="12"/>
      <c r="AD159" s="12"/>
      <c r="AE159" s="8"/>
      <c r="AF159" s="12"/>
      <c r="AG159" s="8"/>
      <c r="AH159" s="8" t="s">
        <v>76</v>
      </c>
      <c r="AI159" s="8"/>
      <c r="AJ159" s="8"/>
      <c r="AK159" s="8" t="s">
        <v>344</v>
      </c>
      <c r="AL159" s="8" t="s">
        <v>570</v>
      </c>
      <c r="AM159" s="8" t="s">
        <v>65</v>
      </c>
    </row>
    <row r="160" spans="1:39" ht="12.95" customHeight="1">
      <c r="A160" s="8" t="s">
        <v>433</v>
      </c>
      <c r="B160" s="8" t="s">
        <v>434</v>
      </c>
      <c r="C160" s="8" t="s">
        <v>571</v>
      </c>
      <c r="D160" s="8" t="s">
        <v>572</v>
      </c>
      <c r="E160" s="8" t="s">
        <v>573</v>
      </c>
      <c r="F160" s="8" t="s">
        <v>203</v>
      </c>
      <c r="G160" s="8" t="s">
        <v>204</v>
      </c>
      <c r="H160" s="9">
        <v>16417</v>
      </c>
      <c r="I160" s="9">
        <v>2</v>
      </c>
      <c r="J160" s="10">
        <v>1356.8</v>
      </c>
      <c r="K160" s="10">
        <v>1345.7</v>
      </c>
      <c r="L160" s="11">
        <v>-8.2484952069554873E-3</v>
      </c>
      <c r="M160" s="8" t="s">
        <v>59</v>
      </c>
      <c r="N160" s="10">
        <v>899.76298532009503</v>
      </c>
      <c r="O160" s="9">
        <v>14771408.93</v>
      </c>
      <c r="P160" s="9">
        <v>14771408.93</v>
      </c>
      <c r="Q160" s="9">
        <v>22092356.899999999</v>
      </c>
      <c r="R160" s="9">
        <v>32834</v>
      </c>
      <c r="S160" s="9">
        <v>7320947.9699999997</v>
      </c>
      <c r="T160" s="9">
        <v>-182228.7</v>
      </c>
      <c r="U160" s="11">
        <v>3.5200000000000002E-2</v>
      </c>
      <c r="V160" s="11">
        <v>3.5400000000000001E-2</v>
      </c>
      <c r="W160" s="9">
        <v>0</v>
      </c>
      <c r="X160" s="9">
        <v>0</v>
      </c>
      <c r="Y160" s="12">
        <v>46203</v>
      </c>
      <c r="Z160" s="8" t="s">
        <v>60</v>
      </c>
      <c r="AA160" s="13"/>
      <c r="AB160" s="12"/>
      <c r="AC160" s="12"/>
      <c r="AD160" s="12"/>
      <c r="AE160" s="8"/>
      <c r="AF160" s="12"/>
      <c r="AG160" s="8"/>
      <c r="AH160" s="8" t="s">
        <v>76</v>
      </c>
      <c r="AI160" s="8"/>
      <c r="AJ160" s="8"/>
      <c r="AK160" s="8" t="s">
        <v>167</v>
      </c>
      <c r="AL160" s="8" t="s">
        <v>574</v>
      </c>
      <c r="AM160" s="8" t="s">
        <v>65</v>
      </c>
    </row>
    <row r="161" spans="1:39" ht="12.95" customHeight="1">
      <c r="A161" s="8" t="s">
        <v>433</v>
      </c>
      <c r="B161" s="8" t="s">
        <v>434</v>
      </c>
      <c r="C161" s="8" t="s">
        <v>398</v>
      </c>
      <c r="D161" s="8" t="s">
        <v>399</v>
      </c>
      <c r="E161" s="8" t="s">
        <v>400</v>
      </c>
      <c r="F161" s="8" t="s">
        <v>203</v>
      </c>
      <c r="G161" s="8" t="s">
        <v>204</v>
      </c>
      <c r="H161" s="9">
        <v>15814</v>
      </c>
      <c r="I161" s="9">
        <v>2</v>
      </c>
      <c r="J161" s="10">
        <v>175.48</v>
      </c>
      <c r="K161" s="10">
        <v>170.39</v>
      </c>
      <c r="L161" s="11">
        <v>-2.9872645108281002E-2</v>
      </c>
      <c r="M161" s="8" t="s">
        <v>59</v>
      </c>
      <c r="N161" s="10">
        <v>215.48239028708738</v>
      </c>
      <c r="O161" s="9">
        <v>3407638.52</v>
      </c>
      <c r="P161" s="9">
        <v>3407638.52</v>
      </c>
      <c r="Q161" s="9">
        <v>2694547.46</v>
      </c>
      <c r="R161" s="9">
        <v>31628</v>
      </c>
      <c r="S161" s="9">
        <v>-713091.06</v>
      </c>
      <c r="T161" s="9">
        <v>-80493.259999999995</v>
      </c>
      <c r="U161" s="11">
        <v>4.3E-3</v>
      </c>
      <c r="V161" s="11">
        <v>4.3E-3</v>
      </c>
      <c r="W161" s="9">
        <v>0</v>
      </c>
      <c r="X161" s="9">
        <v>0</v>
      </c>
      <c r="Y161" s="12">
        <v>46203</v>
      </c>
      <c r="Z161" s="8" t="s">
        <v>60</v>
      </c>
      <c r="AA161" s="13"/>
      <c r="AB161" s="12"/>
      <c r="AC161" s="12"/>
      <c r="AD161" s="12"/>
      <c r="AE161" s="8"/>
      <c r="AF161" s="12"/>
      <c r="AG161" s="8"/>
      <c r="AH161" s="8" t="s">
        <v>76</v>
      </c>
      <c r="AI161" s="8"/>
      <c r="AJ161" s="8"/>
      <c r="AK161" s="8" t="s">
        <v>272</v>
      </c>
      <c r="AL161" s="8" t="s">
        <v>401</v>
      </c>
      <c r="AM161" s="8" t="s">
        <v>65</v>
      </c>
    </row>
    <row r="162" spans="1:39" ht="12.95" customHeight="1">
      <c r="A162" s="8" t="s">
        <v>433</v>
      </c>
      <c r="B162" s="8" t="s">
        <v>434</v>
      </c>
      <c r="C162" s="8" t="s">
        <v>575</v>
      </c>
      <c r="D162" s="8" t="s">
        <v>576</v>
      </c>
      <c r="E162" s="8" t="s">
        <v>577</v>
      </c>
      <c r="F162" s="8" t="s">
        <v>203</v>
      </c>
      <c r="G162" s="8" t="s">
        <v>204</v>
      </c>
      <c r="H162" s="9">
        <v>41066</v>
      </c>
      <c r="I162" s="9">
        <v>1</v>
      </c>
      <c r="J162" s="10">
        <v>259.39999999999998</v>
      </c>
      <c r="K162" s="10">
        <v>264.60000000000002</v>
      </c>
      <c r="L162" s="11">
        <v>1.9652305366591082E-2</v>
      </c>
      <c r="M162" s="8" t="s">
        <v>59</v>
      </c>
      <c r="N162" s="10">
        <v>220.69039521745484</v>
      </c>
      <c r="O162" s="9">
        <v>9062871.7699999996</v>
      </c>
      <c r="P162" s="9">
        <v>9062871.7699999996</v>
      </c>
      <c r="Q162" s="9">
        <v>10866063.6</v>
      </c>
      <c r="R162" s="9">
        <v>41066</v>
      </c>
      <c r="S162" s="9">
        <v>1803191.83</v>
      </c>
      <c r="T162" s="9">
        <v>213543.2</v>
      </c>
      <c r="U162" s="11">
        <v>1.7299999999999999E-2</v>
      </c>
      <c r="V162" s="11">
        <v>1.7399999999999999E-2</v>
      </c>
      <c r="W162" s="9">
        <v>0</v>
      </c>
      <c r="X162" s="9">
        <v>0</v>
      </c>
      <c r="Y162" s="12">
        <v>46203</v>
      </c>
      <c r="Z162" s="8" t="s">
        <v>60</v>
      </c>
      <c r="AA162" s="13"/>
      <c r="AB162" s="12"/>
      <c r="AC162" s="12"/>
      <c r="AD162" s="12"/>
      <c r="AE162" s="8"/>
      <c r="AF162" s="12"/>
      <c r="AG162" s="8"/>
      <c r="AH162" s="8" t="s">
        <v>76</v>
      </c>
      <c r="AI162" s="8"/>
      <c r="AJ162" s="8"/>
      <c r="AK162" s="8" t="s">
        <v>505</v>
      </c>
      <c r="AL162" s="8" t="s">
        <v>577</v>
      </c>
      <c r="AM162" s="8" t="s">
        <v>65</v>
      </c>
    </row>
    <row r="163" spans="1:39" ht="12.95" customHeight="1">
      <c r="A163" s="8" t="s">
        <v>433</v>
      </c>
      <c r="B163" s="8" t="s">
        <v>434</v>
      </c>
      <c r="C163" s="7"/>
      <c r="D163" s="7"/>
      <c r="E163" s="7"/>
      <c r="F163" s="6" t="s">
        <v>402</v>
      </c>
      <c r="G163" s="7"/>
      <c r="H163" s="7"/>
      <c r="I163" s="7"/>
      <c r="J163" s="7"/>
      <c r="K163" s="7"/>
      <c r="L163" s="7"/>
      <c r="M163" s="7"/>
      <c r="N163" s="7"/>
      <c r="O163" s="14">
        <v>503285567.48000002</v>
      </c>
      <c r="P163" s="15">
        <v>503285567.48000002</v>
      </c>
      <c r="Q163" s="15">
        <v>624841108.83000004</v>
      </c>
      <c r="R163" s="7"/>
      <c r="S163" s="15">
        <v>121555541.34999999</v>
      </c>
      <c r="T163" s="15">
        <v>-2201764.31</v>
      </c>
      <c r="U163" s="16">
        <v>0.996</v>
      </c>
      <c r="V163" s="16">
        <v>1.0001</v>
      </c>
      <c r="W163" s="15">
        <v>0</v>
      </c>
      <c r="X163" s="15">
        <v>0</v>
      </c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</row>
    <row r="164" spans="1:39" ht="12.95" customHeight="1">
      <c r="A164" s="8" t="s">
        <v>433</v>
      </c>
      <c r="B164" s="8" t="s">
        <v>434</v>
      </c>
      <c r="C164" s="6" t="s">
        <v>122</v>
      </c>
      <c r="D164" s="7"/>
      <c r="E164" s="6" t="s">
        <v>122</v>
      </c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15">
        <v>2201814.2904354762</v>
      </c>
      <c r="R164" s="7"/>
      <c r="S164" s="7"/>
      <c r="T164" s="7"/>
      <c r="U164" s="16">
        <v>4.0000000000000001E-3</v>
      </c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</row>
    <row r="165" spans="1:39" ht="12.95" customHeight="1">
      <c r="A165" s="8" t="s">
        <v>433</v>
      </c>
      <c r="B165" s="8" t="s">
        <v>434</v>
      </c>
      <c r="C165" s="6" t="s">
        <v>123</v>
      </c>
      <c r="D165" s="7"/>
      <c r="E165" s="6" t="s">
        <v>123</v>
      </c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15">
        <v>627059637.12043548</v>
      </c>
      <c r="R165" s="7"/>
      <c r="S165" s="7"/>
      <c r="T165" s="7"/>
      <c r="U165" s="16">
        <v>1</v>
      </c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</row>
    <row r="166" spans="1:39" ht="12.95" customHeight="1">
      <c r="A166" s="2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</row>
    <row r="167" spans="1:39" ht="12.95" customHeight="1">
      <c r="A167" s="8" t="s">
        <v>578</v>
      </c>
      <c r="B167" s="8" t="s">
        <v>579</v>
      </c>
      <c r="C167" s="8" t="s">
        <v>875</v>
      </c>
      <c r="D167" s="8"/>
      <c r="E167" s="8" t="s">
        <v>875</v>
      </c>
      <c r="F167" s="8" t="s">
        <v>58</v>
      </c>
      <c r="G167" s="8" t="s">
        <v>58</v>
      </c>
      <c r="H167" s="9">
        <v>7254588.9299999997</v>
      </c>
      <c r="I167" s="9">
        <v>100</v>
      </c>
      <c r="J167" s="10">
        <v>0</v>
      </c>
      <c r="K167" s="10">
        <v>100</v>
      </c>
      <c r="L167" s="11">
        <v>1</v>
      </c>
      <c r="M167" s="8" t="s">
        <v>59</v>
      </c>
      <c r="N167" s="10">
        <v>99.985105854922651</v>
      </c>
      <c r="O167" s="9">
        <v>725350842.10000002</v>
      </c>
      <c r="P167" s="9">
        <v>725458893</v>
      </c>
      <c r="Q167" s="9">
        <v>725458893</v>
      </c>
      <c r="R167" s="9">
        <v>725458893</v>
      </c>
      <c r="S167" s="9">
        <v>0</v>
      </c>
      <c r="T167" s="9">
        <v>0</v>
      </c>
      <c r="U167" s="11">
        <v>6.5500000000000003E-2</v>
      </c>
      <c r="V167" s="11">
        <v>6.5500000000000003E-2</v>
      </c>
      <c r="W167" s="9">
        <v>0</v>
      </c>
      <c r="X167" s="9">
        <v>108050.9</v>
      </c>
      <c r="Y167" s="12">
        <v>46203</v>
      </c>
      <c r="Z167" s="8" t="s">
        <v>60</v>
      </c>
      <c r="AA167" s="13"/>
      <c r="AB167" s="12"/>
      <c r="AC167" s="12">
        <v>46204</v>
      </c>
      <c r="AD167" s="12">
        <v>46204</v>
      </c>
      <c r="AE167" s="8">
        <v>1</v>
      </c>
      <c r="AF167" s="12">
        <v>46204</v>
      </c>
      <c r="AG167" s="8" t="s">
        <v>61</v>
      </c>
      <c r="AH167" s="8" t="s">
        <v>62</v>
      </c>
      <c r="AI167" s="8"/>
      <c r="AJ167" s="8"/>
      <c r="AK167" s="8" t="s">
        <v>63</v>
      </c>
      <c r="AL167" s="8" t="s">
        <v>64</v>
      </c>
      <c r="AM167" s="8" t="s">
        <v>65</v>
      </c>
    </row>
    <row r="168" spans="1:39" ht="12.95" customHeight="1">
      <c r="A168" s="8" t="s">
        <v>578</v>
      </c>
      <c r="B168" s="8" t="s">
        <v>579</v>
      </c>
      <c r="C168" s="7"/>
      <c r="D168" s="7"/>
      <c r="E168" s="7"/>
      <c r="F168" s="6" t="s">
        <v>66</v>
      </c>
      <c r="G168" s="7"/>
      <c r="H168" s="7"/>
      <c r="I168" s="7"/>
      <c r="J168" s="7"/>
      <c r="K168" s="7"/>
      <c r="L168" s="7"/>
      <c r="M168" s="7"/>
      <c r="N168" s="7"/>
      <c r="O168" s="14">
        <v>725350842.10000002</v>
      </c>
      <c r="P168" s="15">
        <v>725458893</v>
      </c>
      <c r="Q168" s="15">
        <v>725458893</v>
      </c>
      <c r="R168" s="7"/>
      <c r="S168" s="15">
        <v>0</v>
      </c>
      <c r="T168" s="15">
        <v>0</v>
      </c>
      <c r="U168" s="16">
        <v>6.5500000000000003E-2</v>
      </c>
      <c r="V168" s="16">
        <v>6.5500000000000003E-2</v>
      </c>
      <c r="W168" s="15">
        <v>0</v>
      </c>
      <c r="X168" s="15">
        <v>108050.9</v>
      </c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</row>
    <row r="169" spans="1:39" ht="12.95" customHeight="1">
      <c r="A169" s="8" t="s">
        <v>578</v>
      </c>
      <c r="B169" s="8" t="s">
        <v>579</v>
      </c>
      <c r="C169" s="8" t="s">
        <v>218</v>
      </c>
      <c r="D169" s="8" t="s">
        <v>219</v>
      </c>
      <c r="E169" s="8" t="s">
        <v>220</v>
      </c>
      <c r="F169" s="8" t="s">
        <v>203</v>
      </c>
      <c r="G169" s="8" t="s">
        <v>204</v>
      </c>
      <c r="H169" s="9">
        <v>16683</v>
      </c>
      <c r="I169" s="9">
        <v>10</v>
      </c>
      <c r="J169" s="10">
        <v>9630</v>
      </c>
      <c r="K169" s="10">
        <v>9716</v>
      </c>
      <c r="L169" s="11">
        <v>8.8513791683820509E-3</v>
      </c>
      <c r="M169" s="8" t="s">
        <v>59</v>
      </c>
      <c r="N169" s="10">
        <v>2562.4169184199486</v>
      </c>
      <c r="O169" s="9">
        <v>42748801.450000003</v>
      </c>
      <c r="P169" s="9">
        <v>42748801.450000003</v>
      </c>
      <c r="Q169" s="9">
        <v>162092028</v>
      </c>
      <c r="R169" s="9">
        <v>166830</v>
      </c>
      <c r="S169" s="9">
        <v>119343226.55</v>
      </c>
      <c r="T169" s="9">
        <v>1434738</v>
      </c>
      <c r="U169" s="11">
        <v>1.46E-2</v>
      </c>
      <c r="V169" s="11">
        <v>1.46E-2</v>
      </c>
      <c r="W169" s="9">
        <v>0</v>
      </c>
      <c r="X169" s="9">
        <v>0</v>
      </c>
      <c r="Y169" s="12">
        <v>46203</v>
      </c>
      <c r="Z169" s="8" t="s">
        <v>60</v>
      </c>
      <c r="AA169" s="13"/>
      <c r="AB169" s="12"/>
      <c r="AC169" s="12"/>
      <c r="AD169" s="12"/>
      <c r="AE169" s="8"/>
      <c r="AF169" s="12"/>
      <c r="AG169" s="8"/>
      <c r="AH169" s="8" t="s">
        <v>76</v>
      </c>
      <c r="AI169" s="8"/>
      <c r="AJ169" s="8"/>
      <c r="AK169" s="8" t="s">
        <v>221</v>
      </c>
      <c r="AL169" s="8" t="s">
        <v>222</v>
      </c>
      <c r="AM169" s="8" t="s">
        <v>65</v>
      </c>
    </row>
    <row r="170" spans="1:39" ht="12.95" customHeight="1">
      <c r="A170" s="8" t="s">
        <v>578</v>
      </c>
      <c r="B170" s="8" t="s">
        <v>579</v>
      </c>
      <c r="C170" s="8" t="s">
        <v>580</v>
      </c>
      <c r="D170" s="8" t="s">
        <v>581</v>
      </c>
      <c r="E170" s="8" t="s">
        <v>582</v>
      </c>
      <c r="F170" s="8" t="s">
        <v>203</v>
      </c>
      <c r="G170" s="8" t="s">
        <v>204</v>
      </c>
      <c r="H170" s="9">
        <v>226011</v>
      </c>
      <c r="I170" s="9">
        <v>5</v>
      </c>
      <c r="J170" s="10">
        <v>1170.8</v>
      </c>
      <c r="K170" s="10">
        <v>1154.7</v>
      </c>
      <c r="L170" s="11">
        <v>-1.3943015501861956E-2</v>
      </c>
      <c r="M170" s="8" t="s">
        <v>59</v>
      </c>
      <c r="N170" s="10">
        <v>506.99017786744895</v>
      </c>
      <c r="O170" s="9">
        <v>114585357.09</v>
      </c>
      <c r="P170" s="9">
        <v>114585357.09</v>
      </c>
      <c r="Q170" s="9">
        <v>260974901.69999999</v>
      </c>
      <c r="R170" s="9">
        <v>1130055</v>
      </c>
      <c r="S170" s="9">
        <v>146389544.61000001</v>
      </c>
      <c r="T170" s="9">
        <v>-3638777.1</v>
      </c>
      <c r="U170" s="11">
        <v>2.3599999999999999E-2</v>
      </c>
      <c r="V170" s="11">
        <v>2.3599999999999999E-2</v>
      </c>
      <c r="W170" s="9">
        <v>0</v>
      </c>
      <c r="X170" s="9">
        <v>0</v>
      </c>
      <c r="Y170" s="12">
        <v>46203</v>
      </c>
      <c r="Z170" s="8" t="s">
        <v>60</v>
      </c>
      <c r="AA170" s="13"/>
      <c r="AB170" s="12"/>
      <c r="AC170" s="12"/>
      <c r="AD170" s="12"/>
      <c r="AE170" s="8"/>
      <c r="AF170" s="12"/>
      <c r="AG170" s="8"/>
      <c r="AH170" s="8" t="s">
        <v>76</v>
      </c>
      <c r="AI170" s="8"/>
      <c r="AJ170" s="8"/>
      <c r="AK170" s="8" t="s">
        <v>230</v>
      </c>
      <c r="AL170" s="8" t="s">
        <v>582</v>
      </c>
      <c r="AM170" s="8" t="s">
        <v>65</v>
      </c>
    </row>
    <row r="171" spans="1:39" ht="12.95" customHeight="1">
      <c r="A171" s="8" t="s">
        <v>578</v>
      </c>
      <c r="B171" s="8" t="s">
        <v>579</v>
      </c>
      <c r="C171" s="8" t="s">
        <v>452</v>
      </c>
      <c r="D171" s="8" t="s">
        <v>453</v>
      </c>
      <c r="E171" s="8" t="s">
        <v>454</v>
      </c>
      <c r="F171" s="8" t="s">
        <v>203</v>
      </c>
      <c r="G171" s="8" t="s">
        <v>204</v>
      </c>
      <c r="H171" s="9">
        <v>184962</v>
      </c>
      <c r="I171" s="9">
        <v>5</v>
      </c>
      <c r="J171" s="10">
        <v>1841.1</v>
      </c>
      <c r="K171" s="10">
        <v>1852</v>
      </c>
      <c r="L171" s="11">
        <v>5.8855291576673865E-3</v>
      </c>
      <c r="M171" s="8" t="s">
        <v>59</v>
      </c>
      <c r="N171" s="10">
        <v>724.12906288859335</v>
      </c>
      <c r="O171" s="9">
        <v>133936359.73</v>
      </c>
      <c r="P171" s="9">
        <v>133936359.73</v>
      </c>
      <c r="Q171" s="9">
        <v>342549624</v>
      </c>
      <c r="R171" s="9">
        <v>924810</v>
      </c>
      <c r="S171" s="9">
        <v>208613264.27000001</v>
      </c>
      <c r="T171" s="9">
        <v>2016085.8</v>
      </c>
      <c r="U171" s="11">
        <v>3.09E-2</v>
      </c>
      <c r="V171" s="11">
        <v>3.09E-2</v>
      </c>
      <c r="W171" s="9">
        <v>0</v>
      </c>
      <c r="X171" s="9">
        <v>0</v>
      </c>
      <c r="Y171" s="12">
        <v>46203</v>
      </c>
      <c r="Z171" s="8" t="s">
        <v>60</v>
      </c>
      <c r="AA171" s="13"/>
      <c r="AB171" s="12"/>
      <c r="AC171" s="12"/>
      <c r="AD171" s="12"/>
      <c r="AE171" s="8"/>
      <c r="AF171" s="12"/>
      <c r="AG171" s="8"/>
      <c r="AH171" s="8" t="s">
        <v>76</v>
      </c>
      <c r="AI171" s="8"/>
      <c r="AJ171" s="8"/>
      <c r="AK171" s="8" t="s">
        <v>396</v>
      </c>
      <c r="AL171" s="8" t="s">
        <v>455</v>
      </c>
      <c r="AM171" s="8" t="s">
        <v>65</v>
      </c>
    </row>
    <row r="172" spans="1:39" ht="12.95" customHeight="1">
      <c r="A172" s="8" t="s">
        <v>578</v>
      </c>
      <c r="B172" s="8" t="s">
        <v>579</v>
      </c>
      <c r="C172" s="8" t="s">
        <v>583</v>
      </c>
      <c r="D172" s="8" t="s">
        <v>584</v>
      </c>
      <c r="E172" s="8" t="s">
        <v>585</v>
      </c>
      <c r="F172" s="8" t="s">
        <v>203</v>
      </c>
      <c r="G172" s="8" t="s">
        <v>204</v>
      </c>
      <c r="H172" s="9">
        <v>729693</v>
      </c>
      <c r="I172" s="9">
        <v>5</v>
      </c>
      <c r="J172" s="10">
        <v>471</v>
      </c>
      <c r="K172" s="10">
        <v>475.25</v>
      </c>
      <c r="L172" s="11">
        <v>8.9426617569700155E-3</v>
      </c>
      <c r="M172" s="8" t="s">
        <v>59</v>
      </c>
      <c r="N172" s="10">
        <v>525.15982699573658</v>
      </c>
      <c r="O172" s="9">
        <v>383205449.63999999</v>
      </c>
      <c r="P172" s="9">
        <v>383205449.63999999</v>
      </c>
      <c r="Q172" s="9">
        <v>346786598.25</v>
      </c>
      <c r="R172" s="9">
        <v>3648465</v>
      </c>
      <c r="S172" s="9">
        <v>-36418851.390000001</v>
      </c>
      <c r="T172" s="9">
        <v>3101195.25</v>
      </c>
      <c r="U172" s="11">
        <v>3.1300000000000001E-2</v>
      </c>
      <c r="V172" s="11">
        <v>3.1300000000000001E-2</v>
      </c>
      <c r="W172" s="9">
        <v>0</v>
      </c>
      <c r="X172" s="9">
        <v>0</v>
      </c>
      <c r="Y172" s="12">
        <v>46203</v>
      </c>
      <c r="Z172" s="8" t="s">
        <v>60</v>
      </c>
      <c r="AA172" s="13"/>
      <c r="AB172" s="12"/>
      <c r="AC172" s="12"/>
      <c r="AD172" s="12"/>
      <c r="AE172" s="8"/>
      <c r="AF172" s="12"/>
      <c r="AG172" s="8"/>
      <c r="AH172" s="8" t="s">
        <v>76</v>
      </c>
      <c r="AI172" s="8"/>
      <c r="AJ172" s="8"/>
      <c r="AK172" s="8" t="s">
        <v>491</v>
      </c>
      <c r="AL172" s="8" t="s">
        <v>586</v>
      </c>
      <c r="AM172" s="8" t="s">
        <v>65</v>
      </c>
    </row>
    <row r="173" spans="1:39" ht="12.95" customHeight="1">
      <c r="A173" s="8" t="s">
        <v>578</v>
      </c>
      <c r="B173" s="8" t="s">
        <v>579</v>
      </c>
      <c r="C173" s="8" t="s">
        <v>239</v>
      </c>
      <c r="D173" s="8" t="s">
        <v>240</v>
      </c>
      <c r="E173" s="8" t="s">
        <v>241</v>
      </c>
      <c r="F173" s="8" t="s">
        <v>203</v>
      </c>
      <c r="G173" s="8" t="s">
        <v>204</v>
      </c>
      <c r="H173" s="9">
        <v>1463120</v>
      </c>
      <c r="I173" s="9">
        <v>2</v>
      </c>
      <c r="J173" s="10">
        <v>273.5</v>
      </c>
      <c r="K173" s="10">
        <v>274.75</v>
      </c>
      <c r="L173" s="11">
        <v>4.549590536851683E-3</v>
      </c>
      <c r="M173" s="8" t="s">
        <v>59</v>
      </c>
      <c r="N173" s="10">
        <v>282.00248691836623</v>
      </c>
      <c r="O173" s="9">
        <v>412603478.66000003</v>
      </c>
      <c r="P173" s="9">
        <v>412603478.66000003</v>
      </c>
      <c r="Q173" s="9">
        <v>401992220</v>
      </c>
      <c r="R173" s="9">
        <v>2926240</v>
      </c>
      <c r="S173" s="9">
        <v>-10611258.66</v>
      </c>
      <c r="T173" s="9">
        <v>1828900</v>
      </c>
      <c r="U173" s="11">
        <v>3.6299999999999999E-2</v>
      </c>
      <c r="V173" s="11">
        <v>3.6299999999999999E-2</v>
      </c>
      <c r="W173" s="9">
        <v>0</v>
      </c>
      <c r="X173" s="9">
        <v>0</v>
      </c>
      <c r="Y173" s="12">
        <v>46203</v>
      </c>
      <c r="Z173" s="8" t="s">
        <v>60</v>
      </c>
      <c r="AA173" s="13"/>
      <c r="AB173" s="12"/>
      <c r="AC173" s="12"/>
      <c r="AD173" s="12"/>
      <c r="AE173" s="8"/>
      <c r="AF173" s="12"/>
      <c r="AG173" s="8"/>
      <c r="AH173" s="8" t="s">
        <v>76</v>
      </c>
      <c r="AI173" s="8"/>
      <c r="AJ173" s="8"/>
      <c r="AK173" s="8" t="s">
        <v>209</v>
      </c>
      <c r="AL173" s="8" t="s">
        <v>241</v>
      </c>
      <c r="AM173" s="8" t="s">
        <v>65</v>
      </c>
    </row>
    <row r="174" spans="1:39" ht="12.95" customHeight="1">
      <c r="A174" s="8" t="s">
        <v>578</v>
      </c>
      <c r="B174" s="8" t="s">
        <v>579</v>
      </c>
      <c r="C174" s="8" t="s">
        <v>587</v>
      </c>
      <c r="D174" s="8" t="s">
        <v>588</v>
      </c>
      <c r="E174" s="8" t="s">
        <v>589</v>
      </c>
      <c r="F174" s="8" t="s">
        <v>203</v>
      </c>
      <c r="G174" s="8" t="s">
        <v>204</v>
      </c>
      <c r="H174" s="9">
        <v>967937</v>
      </c>
      <c r="I174" s="9">
        <v>1</v>
      </c>
      <c r="J174" s="10">
        <v>386.55</v>
      </c>
      <c r="K174" s="10">
        <v>387.6</v>
      </c>
      <c r="L174" s="11">
        <v>2.7089783281733747E-3</v>
      </c>
      <c r="M174" s="8" t="s">
        <v>59</v>
      </c>
      <c r="N174" s="10">
        <v>328.08412970059004</v>
      </c>
      <c r="O174" s="9">
        <v>317564768.25</v>
      </c>
      <c r="P174" s="9">
        <v>317564768.25</v>
      </c>
      <c r="Q174" s="9">
        <v>375172381.19999999</v>
      </c>
      <c r="R174" s="9">
        <v>967937</v>
      </c>
      <c r="S174" s="9">
        <v>57607612.950000003</v>
      </c>
      <c r="T174" s="9">
        <v>1016333.85</v>
      </c>
      <c r="U174" s="11">
        <v>3.39E-2</v>
      </c>
      <c r="V174" s="11">
        <v>3.39E-2</v>
      </c>
      <c r="W174" s="9">
        <v>0</v>
      </c>
      <c r="X174" s="9">
        <v>0</v>
      </c>
      <c r="Y174" s="12">
        <v>46203</v>
      </c>
      <c r="Z174" s="8" t="s">
        <v>60</v>
      </c>
      <c r="AA174" s="13"/>
      <c r="AB174" s="12"/>
      <c r="AC174" s="12"/>
      <c r="AD174" s="12"/>
      <c r="AE174" s="8"/>
      <c r="AF174" s="12"/>
      <c r="AG174" s="8"/>
      <c r="AH174" s="8" t="s">
        <v>76</v>
      </c>
      <c r="AI174" s="8"/>
      <c r="AJ174" s="8"/>
      <c r="AK174" s="8" t="s">
        <v>336</v>
      </c>
      <c r="AL174" s="8" t="s">
        <v>590</v>
      </c>
      <c r="AM174" s="8" t="s">
        <v>65</v>
      </c>
    </row>
    <row r="175" spans="1:39" ht="12.95" customHeight="1">
      <c r="A175" s="8" t="s">
        <v>578</v>
      </c>
      <c r="B175" s="8" t="s">
        <v>579</v>
      </c>
      <c r="C175" s="8" t="s">
        <v>456</v>
      </c>
      <c r="D175" s="8" t="s">
        <v>457</v>
      </c>
      <c r="E175" s="8" t="s">
        <v>458</v>
      </c>
      <c r="F175" s="8" t="s">
        <v>203</v>
      </c>
      <c r="G175" s="8" t="s">
        <v>204</v>
      </c>
      <c r="H175" s="9">
        <v>221913</v>
      </c>
      <c r="I175" s="9">
        <v>2</v>
      </c>
      <c r="J175" s="10">
        <v>1454.1</v>
      </c>
      <c r="K175" s="10">
        <v>1465.4</v>
      </c>
      <c r="L175" s="11">
        <v>7.7112051317046537E-3</v>
      </c>
      <c r="M175" s="8" t="s">
        <v>59</v>
      </c>
      <c r="N175" s="10">
        <v>561.5941403162501</v>
      </c>
      <c r="O175" s="9">
        <v>124625040.45999999</v>
      </c>
      <c r="P175" s="9">
        <v>124625040.45999999</v>
      </c>
      <c r="Q175" s="9">
        <v>325191310.19999999</v>
      </c>
      <c r="R175" s="9">
        <v>443826</v>
      </c>
      <c r="S175" s="9">
        <v>200566269.74000001</v>
      </c>
      <c r="T175" s="9">
        <v>2507616.9</v>
      </c>
      <c r="U175" s="11">
        <v>2.9399999999999999E-2</v>
      </c>
      <c r="V175" s="11">
        <v>2.9399999999999999E-2</v>
      </c>
      <c r="W175" s="9">
        <v>0</v>
      </c>
      <c r="X175" s="9">
        <v>0</v>
      </c>
      <c r="Y175" s="12">
        <v>46203</v>
      </c>
      <c r="Z175" s="8" t="s">
        <v>60</v>
      </c>
      <c r="AA175" s="13"/>
      <c r="AB175" s="12"/>
      <c r="AC175" s="12"/>
      <c r="AD175" s="12"/>
      <c r="AE175" s="8"/>
      <c r="AF175" s="12"/>
      <c r="AG175" s="8"/>
      <c r="AH175" s="8" t="s">
        <v>76</v>
      </c>
      <c r="AI175" s="8"/>
      <c r="AJ175" s="8"/>
      <c r="AK175" s="8" t="s">
        <v>459</v>
      </c>
      <c r="AL175" s="8" t="s">
        <v>460</v>
      </c>
      <c r="AM175" s="8" t="s">
        <v>65</v>
      </c>
    </row>
    <row r="176" spans="1:39" ht="12.95" customHeight="1">
      <c r="A176" s="8" t="s">
        <v>578</v>
      </c>
      <c r="B176" s="8" t="s">
        <v>579</v>
      </c>
      <c r="C176" s="8" t="s">
        <v>591</v>
      </c>
      <c r="D176" s="8" t="s">
        <v>592</v>
      </c>
      <c r="E176" s="8" t="s">
        <v>593</v>
      </c>
      <c r="F176" s="8" t="s">
        <v>203</v>
      </c>
      <c r="G176" s="8" t="s">
        <v>204</v>
      </c>
      <c r="H176" s="9">
        <v>867192</v>
      </c>
      <c r="I176" s="9">
        <v>10</v>
      </c>
      <c r="J176" s="10">
        <v>294.25</v>
      </c>
      <c r="K176" s="10">
        <v>280.60000000000002</v>
      </c>
      <c r="L176" s="11">
        <v>-4.8645759087669278E-2</v>
      </c>
      <c r="M176" s="8" t="s">
        <v>59</v>
      </c>
      <c r="N176" s="10">
        <v>345.1894313485364</v>
      </c>
      <c r="O176" s="9">
        <v>299345513.35000002</v>
      </c>
      <c r="P176" s="9">
        <v>299345513.35000002</v>
      </c>
      <c r="Q176" s="9">
        <v>243334075.19999999</v>
      </c>
      <c r="R176" s="9">
        <v>8671920</v>
      </c>
      <c r="S176" s="9">
        <v>-56011438.149999999</v>
      </c>
      <c r="T176" s="9">
        <v>-11837170.800000001</v>
      </c>
      <c r="U176" s="11">
        <v>2.1999999999999999E-2</v>
      </c>
      <c r="V176" s="11">
        <v>2.1999999999999999E-2</v>
      </c>
      <c r="W176" s="9">
        <v>0</v>
      </c>
      <c r="X176" s="9">
        <v>0</v>
      </c>
      <c r="Y176" s="12">
        <v>46203</v>
      </c>
      <c r="Z176" s="8" t="s">
        <v>60</v>
      </c>
      <c r="AA176" s="13"/>
      <c r="AB176" s="12"/>
      <c r="AC176" s="12"/>
      <c r="AD176" s="12"/>
      <c r="AE176" s="8"/>
      <c r="AF176" s="12"/>
      <c r="AG176" s="8"/>
      <c r="AH176" s="8" t="s">
        <v>76</v>
      </c>
      <c r="AI176" s="8"/>
      <c r="AJ176" s="8"/>
      <c r="AK176" s="8" t="s">
        <v>594</v>
      </c>
      <c r="AL176" s="8" t="s">
        <v>593</v>
      </c>
      <c r="AM176" s="8" t="s">
        <v>65</v>
      </c>
    </row>
    <row r="177" spans="1:39" ht="12.95" customHeight="1">
      <c r="A177" s="8" t="s">
        <v>578</v>
      </c>
      <c r="B177" s="8" t="s">
        <v>579</v>
      </c>
      <c r="C177" s="8" t="s">
        <v>466</v>
      </c>
      <c r="D177" s="8" t="s">
        <v>467</v>
      </c>
      <c r="E177" s="8" t="s">
        <v>468</v>
      </c>
      <c r="F177" s="8" t="s">
        <v>203</v>
      </c>
      <c r="G177" s="8" t="s">
        <v>204</v>
      </c>
      <c r="H177" s="9">
        <v>200371</v>
      </c>
      <c r="I177" s="9">
        <v>1</v>
      </c>
      <c r="J177" s="10">
        <v>1375.7</v>
      </c>
      <c r="K177" s="10">
        <v>1357.1</v>
      </c>
      <c r="L177" s="11">
        <v>-1.37056959693464E-2</v>
      </c>
      <c r="M177" s="8" t="s">
        <v>59</v>
      </c>
      <c r="N177" s="10">
        <v>1176.2340604678323</v>
      </c>
      <c r="O177" s="9">
        <v>235683194.93000001</v>
      </c>
      <c r="P177" s="9">
        <v>235683194.93000001</v>
      </c>
      <c r="Q177" s="9">
        <v>271923484.10000002</v>
      </c>
      <c r="R177" s="9">
        <v>200371</v>
      </c>
      <c r="S177" s="9">
        <v>36240289.170000002</v>
      </c>
      <c r="T177" s="9">
        <v>-3726900.6</v>
      </c>
      <c r="U177" s="11">
        <v>2.4500000000000001E-2</v>
      </c>
      <c r="V177" s="11">
        <v>2.46E-2</v>
      </c>
      <c r="W177" s="9">
        <v>0</v>
      </c>
      <c r="X177" s="9">
        <v>0</v>
      </c>
      <c r="Y177" s="12">
        <v>46203</v>
      </c>
      <c r="Z177" s="8" t="s">
        <v>60</v>
      </c>
      <c r="AA177" s="13"/>
      <c r="AB177" s="12"/>
      <c r="AC177" s="12"/>
      <c r="AD177" s="12"/>
      <c r="AE177" s="8"/>
      <c r="AF177" s="12"/>
      <c r="AG177" s="8"/>
      <c r="AH177" s="8" t="s">
        <v>76</v>
      </c>
      <c r="AI177" s="8"/>
      <c r="AJ177" s="8"/>
      <c r="AK177" s="8" t="s">
        <v>459</v>
      </c>
      <c r="AL177" s="8" t="s">
        <v>469</v>
      </c>
      <c r="AM177" s="8" t="s">
        <v>65</v>
      </c>
    </row>
    <row r="178" spans="1:39" ht="12.95" customHeight="1">
      <c r="A178" s="8" t="s">
        <v>578</v>
      </c>
      <c r="B178" s="8" t="s">
        <v>579</v>
      </c>
      <c r="C178" s="8" t="s">
        <v>595</v>
      </c>
      <c r="D178" s="8" t="s">
        <v>596</v>
      </c>
      <c r="E178" s="8" t="s">
        <v>597</v>
      </c>
      <c r="F178" s="8" t="s">
        <v>203</v>
      </c>
      <c r="G178" s="8" t="s">
        <v>204</v>
      </c>
      <c r="H178" s="9">
        <v>1763025</v>
      </c>
      <c r="I178" s="9">
        <v>10</v>
      </c>
      <c r="J178" s="10">
        <v>172.22</v>
      </c>
      <c r="K178" s="10">
        <v>173.46</v>
      </c>
      <c r="L178" s="11">
        <v>7.148622160728698E-3</v>
      </c>
      <c r="M178" s="8" t="s">
        <v>59</v>
      </c>
      <c r="N178" s="10">
        <v>120.15667245217736</v>
      </c>
      <c r="O178" s="9">
        <v>211839217.44999999</v>
      </c>
      <c r="P178" s="9">
        <v>211839217.44999999</v>
      </c>
      <c r="Q178" s="9">
        <v>305814316.5</v>
      </c>
      <c r="R178" s="9">
        <v>17630250</v>
      </c>
      <c r="S178" s="9">
        <v>93975099.049999997</v>
      </c>
      <c r="T178" s="9">
        <v>2186151</v>
      </c>
      <c r="U178" s="11">
        <v>2.76E-2</v>
      </c>
      <c r="V178" s="11">
        <v>2.76E-2</v>
      </c>
      <c r="W178" s="9">
        <v>0</v>
      </c>
      <c r="X178" s="9">
        <v>0</v>
      </c>
      <c r="Y178" s="12">
        <v>46203</v>
      </c>
      <c r="Z178" s="8" t="s">
        <v>60</v>
      </c>
      <c r="AA178" s="13"/>
      <c r="AB178" s="12"/>
      <c r="AC178" s="12"/>
      <c r="AD178" s="12"/>
      <c r="AE178" s="8"/>
      <c r="AF178" s="12"/>
      <c r="AG178" s="8"/>
      <c r="AH178" s="8" t="s">
        <v>76</v>
      </c>
      <c r="AI178" s="8"/>
      <c r="AJ178" s="8"/>
      <c r="AK178" s="8" t="s">
        <v>598</v>
      </c>
      <c r="AL178" s="8" t="s">
        <v>599</v>
      </c>
      <c r="AM178" s="8" t="s">
        <v>65</v>
      </c>
    </row>
    <row r="179" spans="1:39" ht="12.95" customHeight="1">
      <c r="A179" s="8" t="s">
        <v>578</v>
      </c>
      <c r="B179" s="8" t="s">
        <v>579</v>
      </c>
      <c r="C179" s="8" t="s">
        <v>946</v>
      </c>
      <c r="D179" s="8" t="s">
        <v>947</v>
      </c>
      <c r="E179" s="8" t="s">
        <v>948</v>
      </c>
      <c r="F179" s="8" t="s">
        <v>203</v>
      </c>
      <c r="G179" s="8" t="s">
        <v>204</v>
      </c>
      <c r="H179" s="9">
        <v>511054</v>
      </c>
      <c r="I179" s="9">
        <v>2</v>
      </c>
      <c r="J179" s="10">
        <v>335.3</v>
      </c>
      <c r="K179" s="10">
        <v>327.05</v>
      </c>
      <c r="L179" s="11">
        <v>-2.5225500687968201E-2</v>
      </c>
      <c r="M179" s="8" t="s">
        <v>59</v>
      </c>
      <c r="N179" s="10">
        <v>292.43945301279319</v>
      </c>
      <c r="O179" s="9">
        <v>149452352.22</v>
      </c>
      <c r="P179" s="9">
        <v>149452352.22</v>
      </c>
      <c r="Q179" s="9">
        <v>167140210.69999999</v>
      </c>
      <c r="R179" s="9">
        <v>1022108</v>
      </c>
      <c r="S179" s="9">
        <v>17687858.48</v>
      </c>
      <c r="T179" s="9">
        <v>-4216195.5</v>
      </c>
      <c r="U179" s="11">
        <v>1.5100000000000001E-2</v>
      </c>
      <c r="V179" s="11">
        <v>1.5100000000000001E-2</v>
      </c>
      <c r="W179" s="9">
        <v>0</v>
      </c>
      <c r="X179" s="9">
        <v>0</v>
      </c>
      <c r="Y179" s="12">
        <v>46203</v>
      </c>
      <c r="Z179" s="8" t="s">
        <v>60</v>
      </c>
      <c r="AA179" s="13"/>
      <c r="AB179" s="12"/>
      <c r="AC179" s="12"/>
      <c r="AD179" s="12"/>
      <c r="AE179" s="8"/>
      <c r="AF179" s="12"/>
      <c r="AG179" s="8"/>
      <c r="AH179" s="8" t="s">
        <v>76</v>
      </c>
      <c r="AI179" s="8"/>
      <c r="AJ179" s="8"/>
      <c r="AK179" s="8" t="s">
        <v>598</v>
      </c>
      <c r="AL179" s="8" t="s">
        <v>949</v>
      </c>
      <c r="AM179" s="8" t="s">
        <v>65</v>
      </c>
    </row>
    <row r="180" spans="1:39" ht="12.95" customHeight="1">
      <c r="A180" s="8" t="s">
        <v>578</v>
      </c>
      <c r="B180" s="8" t="s">
        <v>579</v>
      </c>
      <c r="C180" s="8" t="s">
        <v>600</v>
      </c>
      <c r="D180" s="8" t="s">
        <v>601</v>
      </c>
      <c r="E180" s="8" t="s">
        <v>602</v>
      </c>
      <c r="F180" s="8" t="s">
        <v>203</v>
      </c>
      <c r="G180" s="8" t="s">
        <v>204</v>
      </c>
      <c r="H180" s="9">
        <v>144214</v>
      </c>
      <c r="I180" s="9">
        <v>5</v>
      </c>
      <c r="J180" s="10">
        <v>1830.1</v>
      </c>
      <c r="K180" s="10">
        <v>1866.6</v>
      </c>
      <c r="L180" s="11">
        <v>1.9554269795349834E-2</v>
      </c>
      <c r="M180" s="8" t="s">
        <v>59</v>
      </c>
      <c r="N180" s="10">
        <v>1506.4875164685814</v>
      </c>
      <c r="O180" s="9">
        <v>217256590.69999999</v>
      </c>
      <c r="P180" s="9">
        <v>217256590.69999999</v>
      </c>
      <c r="Q180" s="9">
        <v>269189852.39999998</v>
      </c>
      <c r="R180" s="9">
        <v>721070</v>
      </c>
      <c r="S180" s="9">
        <v>51933261.700000003</v>
      </c>
      <c r="T180" s="9">
        <v>5263811</v>
      </c>
      <c r="U180" s="11">
        <v>2.4299999999999999E-2</v>
      </c>
      <c r="V180" s="11">
        <v>2.4299999999999999E-2</v>
      </c>
      <c r="W180" s="9">
        <v>0</v>
      </c>
      <c r="X180" s="9">
        <v>0</v>
      </c>
      <c r="Y180" s="12">
        <v>46203</v>
      </c>
      <c r="Z180" s="8" t="s">
        <v>60</v>
      </c>
      <c r="AA180" s="13"/>
      <c r="AB180" s="12"/>
      <c r="AC180" s="12"/>
      <c r="AD180" s="12"/>
      <c r="AE180" s="8"/>
      <c r="AF180" s="12"/>
      <c r="AG180" s="8"/>
      <c r="AH180" s="8" t="s">
        <v>76</v>
      </c>
      <c r="AI180" s="8"/>
      <c r="AJ180" s="8"/>
      <c r="AK180" s="8" t="s">
        <v>603</v>
      </c>
      <c r="AL180" s="8" t="s">
        <v>604</v>
      </c>
      <c r="AM180" s="8" t="s">
        <v>65</v>
      </c>
    </row>
    <row r="181" spans="1:39" ht="12.95" customHeight="1">
      <c r="A181" s="8" t="s">
        <v>578</v>
      </c>
      <c r="B181" s="8" t="s">
        <v>579</v>
      </c>
      <c r="C181" s="8" t="s">
        <v>274</v>
      </c>
      <c r="D181" s="8" t="s">
        <v>275</v>
      </c>
      <c r="E181" s="8" t="s">
        <v>276</v>
      </c>
      <c r="F181" s="8" t="s">
        <v>203</v>
      </c>
      <c r="G181" s="8" t="s">
        <v>204</v>
      </c>
      <c r="H181" s="9">
        <v>1076456</v>
      </c>
      <c r="I181" s="9">
        <v>1</v>
      </c>
      <c r="J181" s="10">
        <v>798.9</v>
      </c>
      <c r="K181" s="10">
        <v>797.95</v>
      </c>
      <c r="L181" s="11">
        <v>-1.1905507863901247E-3</v>
      </c>
      <c r="M181" s="8" t="s">
        <v>59</v>
      </c>
      <c r="N181" s="10">
        <v>425.49053494987254</v>
      </c>
      <c r="O181" s="9">
        <v>458021839.29000002</v>
      </c>
      <c r="P181" s="9">
        <v>458021839.29000002</v>
      </c>
      <c r="Q181" s="9">
        <v>858958065.20000005</v>
      </c>
      <c r="R181" s="9">
        <v>1076456</v>
      </c>
      <c r="S181" s="9">
        <v>400936225.91000003</v>
      </c>
      <c r="T181" s="9">
        <v>-1022633.2</v>
      </c>
      <c r="U181" s="11">
        <v>7.7499999999999999E-2</v>
      </c>
      <c r="V181" s="11">
        <v>7.7600000000000002E-2</v>
      </c>
      <c r="W181" s="9">
        <v>0</v>
      </c>
      <c r="X181" s="9">
        <v>0</v>
      </c>
      <c r="Y181" s="12">
        <v>46203</v>
      </c>
      <c r="Z181" s="8" t="s">
        <v>60</v>
      </c>
      <c r="AA181" s="13"/>
      <c r="AB181" s="12"/>
      <c r="AC181" s="12"/>
      <c r="AD181" s="12"/>
      <c r="AE181" s="8"/>
      <c r="AF181" s="12"/>
      <c r="AG181" s="8"/>
      <c r="AH181" s="8" t="s">
        <v>76</v>
      </c>
      <c r="AI181" s="8"/>
      <c r="AJ181" s="8"/>
      <c r="AK181" s="8" t="s">
        <v>167</v>
      </c>
      <c r="AL181" s="8" t="s">
        <v>277</v>
      </c>
      <c r="AM181" s="8" t="s">
        <v>65</v>
      </c>
    </row>
    <row r="182" spans="1:39" ht="12.95" customHeight="1">
      <c r="A182" s="8" t="s">
        <v>578</v>
      </c>
      <c r="B182" s="8" t="s">
        <v>579</v>
      </c>
      <c r="C182" s="8" t="s">
        <v>278</v>
      </c>
      <c r="D182" s="8" t="s">
        <v>279</v>
      </c>
      <c r="E182" s="8" t="s">
        <v>280</v>
      </c>
      <c r="F182" s="8" t="s">
        <v>203</v>
      </c>
      <c r="G182" s="8" t="s">
        <v>204</v>
      </c>
      <c r="H182" s="9">
        <v>418875</v>
      </c>
      <c r="I182" s="9">
        <v>10</v>
      </c>
      <c r="J182" s="10">
        <v>583.25</v>
      </c>
      <c r="K182" s="10">
        <v>575.85</v>
      </c>
      <c r="L182" s="11">
        <v>-1.2850568724494226E-2</v>
      </c>
      <c r="M182" s="8" t="s">
        <v>59</v>
      </c>
      <c r="N182" s="10">
        <v>598.51616202924504</v>
      </c>
      <c r="O182" s="9">
        <v>250703457.37</v>
      </c>
      <c r="P182" s="9">
        <v>250703457.37</v>
      </c>
      <c r="Q182" s="9">
        <v>241209168.75</v>
      </c>
      <c r="R182" s="9">
        <v>4188750</v>
      </c>
      <c r="S182" s="9">
        <v>-9494288.6199999992</v>
      </c>
      <c r="T182" s="9">
        <v>-3099675</v>
      </c>
      <c r="U182" s="11">
        <v>2.18E-2</v>
      </c>
      <c r="V182" s="11">
        <v>2.18E-2</v>
      </c>
      <c r="W182" s="9">
        <v>0</v>
      </c>
      <c r="X182" s="9">
        <v>0</v>
      </c>
      <c r="Y182" s="12">
        <v>46203</v>
      </c>
      <c r="Z182" s="8" t="s">
        <v>60</v>
      </c>
      <c r="AA182" s="13"/>
      <c r="AB182" s="12"/>
      <c r="AC182" s="12"/>
      <c r="AD182" s="12"/>
      <c r="AE182" s="8"/>
      <c r="AF182" s="12"/>
      <c r="AG182" s="8"/>
      <c r="AH182" s="8" t="s">
        <v>76</v>
      </c>
      <c r="AI182" s="8"/>
      <c r="AJ182" s="8"/>
      <c r="AK182" s="8" t="s">
        <v>281</v>
      </c>
      <c r="AL182" s="8" t="s">
        <v>280</v>
      </c>
      <c r="AM182" s="8" t="s">
        <v>65</v>
      </c>
    </row>
    <row r="183" spans="1:39" ht="12.95" customHeight="1">
      <c r="A183" s="8" t="s">
        <v>578</v>
      </c>
      <c r="B183" s="8" t="s">
        <v>579</v>
      </c>
      <c r="C183" s="8" t="s">
        <v>282</v>
      </c>
      <c r="D183" s="8" t="s">
        <v>283</v>
      </c>
      <c r="E183" s="8" t="s">
        <v>284</v>
      </c>
      <c r="F183" s="8" t="s">
        <v>203</v>
      </c>
      <c r="G183" s="8" t="s">
        <v>204</v>
      </c>
      <c r="H183" s="9">
        <v>65170</v>
      </c>
      <c r="I183" s="9">
        <v>2</v>
      </c>
      <c r="J183" s="10">
        <v>4813.6000000000004</v>
      </c>
      <c r="K183" s="10">
        <v>4794.3</v>
      </c>
      <c r="L183" s="11">
        <v>-4.0256137496610563E-3</v>
      </c>
      <c r="M183" s="8" t="s">
        <v>59</v>
      </c>
      <c r="N183" s="10">
        <v>3407.2626427804203</v>
      </c>
      <c r="O183" s="9">
        <v>222051306.43000001</v>
      </c>
      <c r="P183" s="9">
        <v>222051306.43000001</v>
      </c>
      <c r="Q183" s="9">
        <v>312444531</v>
      </c>
      <c r="R183" s="9">
        <v>130340</v>
      </c>
      <c r="S183" s="9">
        <v>90393224.569999993</v>
      </c>
      <c r="T183" s="9">
        <v>-1257781</v>
      </c>
      <c r="U183" s="11">
        <v>2.8199999999999999E-2</v>
      </c>
      <c r="V183" s="11">
        <v>2.8199999999999999E-2</v>
      </c>
      <c r="W183" s="9">
        <v>0</v>
      </c>
      <c r="X183" s="9">
        <v>0</v>
      </c>
      <c r="Y183" s="12">
        <v>46203</v>
      </c>
      <c r="Z183" s="8" t="s">
        <v>60</v>
      </c>
      <c r="AA183" s="13"/>
      <c r="AB183" s="12"/>
      <c r="AC183" s="12"/>
      <c r="AD183" s="12"/>
      <c r="AE183" s="8"/>
      <c r="AF183" s="12"/>
      <c r="AG183" s="8"/>
      <c r="AH183" s="8" t="s">
        <v>76</v>
      </c>
      <c r="AI183" s="8"/>
      <c r="AJ183" s="8"/>
      <c r="AK183" s="8" t="s">
        <v>221</v>
      </c>
      <c r="AL183" s="8" t="s">
        <v>285</v>
      </c>
      <c r="AM183" s="8" t="s">
        <v>65</v>
      </c>
    </row>
    <row r="184" spans="1:39" ht="12.95" customHeight="1">
      <c r="A184" s="8" t="s">
        <v>578</v>
      </c>
      <c r="B184" s="8" t="s">
        <v>579</v>
      </c>
      <c r="C184" s="8" t="s">
        <v>484</v>
      </c>
      <c r="D184" s="8" t="s">
        <v>485</v>
      </c>
      <c r="E184" s="8" t="s">
        <v>486</v>
      </c>
      <c r="F184" s="8" t="s">
        <v>203</v>
      </c>
      <c r="G184" s="8" t="s">
        <v>204</v>
      </c>
      <c r="H184" s="9">
        <v>583717</v>
      </c>
      <c r="I184" s="9">
        <v>2</v>
      </c>
      <c r="J184" s="10">
        <v>1387.6</v>
      </c>
      <c r="K184" s="10">
        <v>1375.2</v>
      </c>
      <c r="L184" s="11">
        <v>-9.0168702734147767E-3</v>
      </c>
      <c r="M184" s="8" t="s">
        <v>59</v>
      </c>
      <c r="N184" s="10">
        <v>490.07894522516904</v>
      </c>
      <c r="O184" s="9">
        <v>286067411.67000002</v>
      </c>
      <c r="P184" s="9">
        <v>286067411.67000002</v>
      </c>
      <c r="Q184" s="9">
        <v>802727618.39999998</v>
      </c>
      <c r="R184" s="9">
        <v>1167434</v>
      </c>
      <c r="S184" s="9">
        <v>516660206.73000002</v>
      </c>
      <c r="T184" s="9">
        <v>-7238090.7999999998</v>
      </c>
      <c r="U184" s="11">
        <v>7.2499999999999995E-2</v>
      </c>
      <c r="V184" s="11">
        <v>7.2499999999999995E-2</v>
      </c>
      <c r="W184" s="9">
        <v>0</v>
      </c>
      <c r="X184" s="9">
        <v>0</v>
      </c>
      <c r="Y184" s="12">
        <v>46203</v>
      </c>
      <c r="Z184" s="8" t="s">
        <v>60</v>
      </c>
      <c r="AA184" s="13"/>
      <c r="AB184" s="12"/>
      <c r="AC184" s="12"/>
      <c r="AD184" s="12"/>
      <c r="AE184" s="8"/>
      <c r="AF184" s="12"/>
      <c r="AG184" s="8"/>
      <c r="AH184" s="8" t="s">
        <v>76</v>
      </c>
      <c r="AI184" s="8"/>
      <c r="AJ184" s="8"/>
      <c r="AK184" s="8" t="s">
        <v>167</v>
      </c>
      <c r="AL184" s="8" t="s">
        <v>487</v>
      </c>
      <c r="AM184" s="8" t="s">
        <v>65</v>
      </c>
    </row>
    <row r="185" spans="1:39" ht="12.95" customHeight="1">
      <c r="A185" s="8" t="s">
        <v>578</v>
      </c>
      <c r="B185" s="8" t="s">
        <v>579</v>
      </c>
      <c r="C185" s="8" t="s">
        <v>290</v>
      </c>
      <c r="D185" s="8" t="s">
        <v>291</v>
      </c>
      <c r="E185" s="8" t="s">
        <v>292</v>
      </c>
      <c r="F185" s="8" t="s">
        <v>203</v>
      </c>
      <c r="G185" s="8" t="s">
        <v>204</v>
      </c>
      <c r="H185" s="9">
        <v>254341</v>
      </c>
      <c r="I185" s="9">
        <v>10</v>
      </c>
      <c r="J185" s="10">
        <v>915.4</v>
      </c>
      <c r="K185" s="10">
        <v>924.2</v>
      </c>
      <c r="L185" s="11">
        <v>9.5217485392772132E-3</v>
      </c>
      <c r="M185" s="8" t="s">
        <v>59</v>
      </c>
      <c r="N185" s="10">
        <v>1171.3821618614379</v>
      </c>
      <c r="O185" s="9">
        <v>297930510.43000001</v>
      </c>
      <c r="P185" s="9">
        <v>297930510.43000001</v>
      </c>
      <c r="Q185" s="9">
        <v>235061952.19999999</v>
      </c>
      <c r="R185" s="9">
        <v>2543410</v>
      </c>
      <c r="S185" s="9">
        <v>-62868558.229999997</v>
      </c>
      <c r="T185" s="9">
        <v>2238200.7999999998</v>
      </c>
      <c r="U185" s="11">
        <v>2.12E-2</v>
      </c>
      <c r="V185" s="11">
        <v>2.12E-2</v>
      </c>
      <c r="W185" s="9">
        <v>0</v>
      </c>
      <c r="X185" s="9">
        <v>0</v>
      </c>
      <c r="Y185" s="12">
        <v>46203</v>
      </c>
      <c r="Z185" s="8" t="s">
        <v>60</v>
      </c>
      <c r="AA185" s="13"/>
      <c r="AB185" s="12"/>
      <c r="AC185" s="12"/>
      <c r="AD185" s="12"/>
      <c r="AE185" s="8"/>
      <c r="AF185" s="12"/>
      <c r="AG185" s="8"/>
      <c r="AH185" s="8" t="s">
        <v>76</v>
      </c>
      <c r="AI185" s="8"/>
      <c r="AJ185" s="8"/>
      <c r="AK185" s="8" t="s">
        <v>167</v>
      </c>
      <c r="AL185" s="8" t="s">
        <v>293</v>
      </c>
      <c r="AM185" s="8" t="s">
        <v>65</v>
      </c>
    </row>
    <row r="186" spans="1:39" ht="12.95" customHeight="1">
      <c r="A186" s="8" t="s">
        <v>578</v>
      </c>
      <c r="B186" s="8" t="s">
        <v>579</v>
      </c>
      <c r="C186" s="8" t="s">
        <v>294</v>
      </c>
      <c r="D186" s="8" t="s">
        <v>295</v>
      </c>
      <c r="E186" s="8" t="s">
        <v>296</v>
      </c>
      <c r="F186" s="8" t="s">
        <v>203</v>
      </c>
      <c r="G186" s="8" t="s">
        <v>204</v>
      </c>
      <c r="H186" s="9">
        <v>124167</v>
      </c>
      <c r="I186" s="9">
        <v>10</v>
      </c>
      <c r="J186" s="10">
        <v>1768.1</v>
      </c>
      <c r="K186" s="10">
        <v>1741.7</v>
      </c>
      <c r="L186" s="11">
        <v>-1.5157604639145662E-2</v>
      </c>
      <c r="M186" s="8" t="s">
        <v>59</v>
      </c>
      <c r="N186" s="10">
        <v>1149.7750250066442</v>
      </c>
      <c r="O186" s="9">
        <v>142764115.53</v>
      </c>
      <c r="P186" s="9">
        <v>142764115.53</v>
      </c>
      <c r="Q186" s="9">
        <v>216261663.90000001</v>
      </c>
      <c r="R186" s="9">
        <v>1241670</v>
      </c>
      <c r="S186" s="9">
        <v>73497548.370000005</v>
      </c>
      <c r="T186" s="9">
        <v>-3278008.8</v>
      </c>
      <c r="U186" s="11">
        <v>1.95E-2</v>
      </c>
      <c r="V186" s="11">
        <v>1.95E-2</v>
      </c>
      <c r="W186" s="9">
        <v>0</v>
      </c>
      <c r="X186" s="9">
        <v>0</v>
      </c>
      <c r="Y186" s="12">
        <v>46203</v>
      </c>
      <c r="Z186" s="8" t="s">
        <v>60</v>
      </c>
      <c r="AA186" s="13"/>
      <c r="AB186" s="12"/>
      <c r="AC186" s="12"/>
      <c r="AD186" s="12"/>
      <c r="AE186" s="8"/>
      <c r="AF186" s="12"/>
      <c r="AG186" s="8"/>
      <c r="AH186" s="8" t="s">
        <v>76</v>
      </c>
      <c r="AI186" s="8"/>
      <c r="AJ186" s="8"/>
      <c r="AK186" s="8" t="s">
        <v>281</v>
      </c>
      <c r="AL186" s="8" t="s">
        <v>297</v>
      </c>
      <c r="AM186" s="8" t="s">
        <v>65</v>
      </c>
    </row>
    <row r="187" spans="1:39" ht="12.95" customHeight="1">
      <c r="A187" s="8" t="s">
        <v>578</v>
      </c>
      <c r="B187" s="8" t="s">
        <v>579</v>
      </c>
      <c r="C187" s="8" t="s">
        <v>298</v>
      </c>
      <c r="D187" s="8" t="s">
        <v>299</v>
      </c>
      <c r="E187" s="8" t="s">
        <v>300</v>
      </c>
      <c r="F187" s="8" t="s">
        <v>203</v>
      </c>
      <c r="G187" s="8" t="s">
        <v>204</v>
      </c>
      <c r="H187" s="9">
        <v>434177</v>
      </c>
      <c r="I187" s="9">
        <v>5</v>
      </c>
      <c r="J187" s="10">
        <v>1036.7</v>
      </c>
      <c r="K187" s="10">
        <v>1000.4</v>
      </c>
      <c r="L187" s="11">
        <v>-3.6285485805677732E-2</v>
      </c>
      <c r="M187" s="8" t="s">
        <v>59</v>
      </c>
      <c r="N187" s="10">
        <v>774.16789763161103</v>
      </c>
      <c r="O187" s="9">
        <v>336125895.29000002</v>
      </c>
      <c r="P187" s="9">
        <v>336125895.29000002</v>
      </c>
      <c r="Q187" s="9">
        <v>434350670.80000001</v>
      </c>
      <c r="R187" s="9">
        <v>2170885</v>
      </c>
      <c r="S187" s="9">
        <v>98224775.510000005</v>
      </c>
      <c r="T187" s="9">
        <v>-15760625.1</v>
      </c>
      <c r="U187" s="11">
        <v>3.9199999999999999E-2</v>
      </c>
      <c r="V187" s="11">
        <v>3.9199999999999999E-2</v>
      </c>
      <c r="W187" s="9">
        <v>0</v>
      </c>
      <c r="X187" s="9">
        <v>0</v>
      </c>
      <c r="Y187" s="12">
        <v>46203</v>
      </c>
      <c r="Z187" s="8" t="s">
        <v>60</v>
      </c>
      <c r="AA187" s="13"/>
      <c r="AB187" s="12"/>
      <c r="AC187" s="12"/>
      <c r="AD187" s="12"/>
      <c r="AE187" s="8"/>
      <c r="AF187" s="12"/>
      <c r="AG187" s="8"/>
      <c r="AH187" s="8" t="s">
        <v>76</v>
      </c>
      <c r="AI187" s="8"/>
      <c r="AJ187" s="8"/>
      <c r="AK187" s="8" t="s">
        <v>272</v>
      </c>
      <c r="AL187" s="8" t="s">
        <v>301</v>
      </c>
      <c r="AM187" s="8" t="s">
        <v>65</v>
      </c>
    </row>
    <row r="188" spans="1:39" ht="12.95" customHeight="1">
      <c r="A188" s="8" t="s">
        <v>578</v>
      </c>
      <c r="B188" s="8" t="s">
        <v>579</v>
      </c>
      <c r="C188" s="8" t="s">
        <v>306</v>
      </c>
      <c r="D188" s="8" t="s">
        <v>307</v>
      </c>
      <c r="E188" s="8" t="s">
        <v>308</v>
      </c>
      <c r="F188" s="8" t="s">
        <v>203</v>
      </c>
      <c r="G188" s="8" t="s">
        <v>204</v>
      </c>
      <c r="H188" s="9">
        <v>732344</v>
      </c>
      <c r="I188" s="9">
        <v>10</v>
      </c>
      <c r="J188" s="10">
        <v>489.5</v>
      </c>
      <c r="K188" s="10">
        <v>487.95</v>
      </c>
      <c r="L188" s="11">
        <v>-3.1765549748949688E-3</v>
      </c>
      <c r="M188" s="8" t="s">
        <v>59</v>
      </c>
      <c r="N188" s="10">
        <v>538.56422745321868</v>
      </c>
      <c r="O188" s="9">
        <v>394414280.58999997</v>
      </c>
      <c r="P188" s="9">
        <v>394414280.58999997</v>
      </c>
      <c r="Q188" s="9">
        <v>357347254.80000001</v>
      </c>
      <c r="R188" s="9">
        <v>7323440</v>
      </c>
      <c r="S188" s="9">
        <v>-37067025.789999999</v>
      </c>
      <c r="T188" s="9">
        <v>-1135133.2</v>
      </c>
      <c r="U188" s="11">
        <v>3.2300000000000002E-2</v>
      </c>
      <c r="V188" s="11">
        <v>3.2300000000000002E-2</v>
      </c>
      <c r="W188" s="9">
        <v>0</v>
      </c>
      <c r="X188" s="9">
        <v>0</v>
      </c>
      <c r="Y188" s="12">
        <v>46203</v>
      </c>
      <c r="Z188" s="8" t="s">
        <v>60</v>
      </c>
      <c r="AA188" s="13"/>
      <c r="AB188" s="12"/>
      <c r="AC188" s="12"/>
      <c r="AD188" s="12"/>
      <c r="AE188" s="8"/>
      <c r="AF188" s="12"/>
      <c r="AG188" s="8"/>
      <c r="AH188" s="8" t="s">
        <v>76</v>
      </c>
      <c r="AI188" s="8"/>
      <c r="AJ188" s="8"/>
      <c r="AK188" s="8" t="s">
        <v>281</v>
      </c>
      <c r="AL188" s="8" t="s">
        <v>308</v>
      </c>
      <c r="AM188" s="8" t="s">
        <v>65</v>
      </c>
    </row>
    <row r="189" spans="1:39" ht="12.95" customHeight="1">
      <c r="A189" s="8" t="s">
        <v>578</v>
      </c>
      <c r="B189" s="8" t="s">
        <v>579</v>
      </c>
      <c r="C189" s="8" t="s">
        <v>312</v>
      </c>
      <c r="D189" s="8" t="s">
        <v>313</v>
      </c>
      <c r="E189" s="8" t="s">
        <v>314</v>
      </c>
      <c r="F189" s="8" t="s">
        <v>203</v>
      </c>
      <c r="G189" s="8" t="s">
        <v>204</v>
      </c>
      <c r="H189" s="9">
        <v>1138480</v>
      </c>
      <c r="I189" s="9">
        <v>1</v>
      </c>
      <c r="J189" s="10">
        <v>395.5</v>
      </c>
      <c r="K189" s="10">
        <v>392.25</v>
      </c>
      <c r="L189" s="11">
        <v>-8.2855321861057991E-3</v>
      </c>
      <c r="M189" s="8" t="s">
        <v>59</v>
      </c>
      <c r="N189" s="10">
        <v>369.89145239266389</v>
      </c>
      <c r="O189" s="9">
        <v>421114020.72000003</v>
      </c>
      <c r="P189" s="9">
        <v>421114020.72000003</v>
      </c>
      <c r="Q189" s="9">
        <v>446568780</v>
      </c>
      <c r="R189" s="9">
        <v>1138480</v>
      </c>
      <c r="S189" s="9">
        <v>25454759.280000001</v>
      </c>
      <c r="T189" s="9">
        <v>-3700060</v>
      </c>
      <c r="U189" s="11">
        <v>4.0300000000000002E-2</v>
      </c>
      <c r="V189" s="11">
        <v>4.0300000000000002E-2</v>
      </c>
      <c r="W189" s="9">
        <v>0</v>
      </c>
      <c r="X189" s="9">
        <v>0</v>
      </c>
      <c r="Y189" s="12">
        <v>46203</v>
      </c>
      <c r="Z189" s="8" t="s">
        <v>60</v>
      </c>
      <c r="AA189" s="13"/>
      <c r="AB189" s="12"/>
      <c r="AC189" s="12"/>
      <c r="AD189" s="12"/>
      <c r="AE189" s="8"/>
      <c r="AF189" s="12"/>
      <c r="AG189" s="8"/>
      <c r="AH189" s="8" t="s">
        <v>76</v>
      </c>
      <c r="AI189" s="8"/>
      <c r="AJ189" s="8"/>
      <c r="AK189" s="8" t="s">
        <v>167</v>
      </c>
      <c r="AL189" s="8" t="s">
        <v>315</v>
      </c>
      <c r="AM189" s="8" t="s">
        <v>65</v>
      </c>
    </row>
    <row r="190" spans="1:39" ht="12.95" customHeight="1">
      <c r="A190" s="8" t="s">
        <v>578</v>
      </c>
      <c r="B190" s="8" t="s">
        <v>579</v>
      </c>
      <c r="C190" s="8" t="s">
        <v>605</v>
      </c>
      <c r="D190" s="8" t="s">
        <v>606</v>
      </c>
      <c r="E190" s="8" t="s">
        <v>607</v>
      </c>
      <c r="F190" s="8" t="s">
        <v>203</v>
      </c>
      <c r="G190" s="8" t="s">
        <v>204</v>
      </c>
      <c r="H190" s="9">
        <v>543646</v>
      </c>
      <c r="I190" s="9">
        <v>2</v>
      </c>
      <c r="J190" s="10">
        <v>560.75</v>
      </c>
      <c r="K190" s="10">
        <v>564</v>
      </c>
      <c r="L190" s="11">
        <v>5.7624113475177301E-3</v>
      </c>
      <c r="M190" s="8" t="s">
        <v>59</v>
      </c>
      <c r="N190" s="10">
        <v>442.20621007052381</v>
      </c>
      <c r="O190" s="9">
        <v>240403637.28</v>
      </c>
      <c r="P190" s="9">
        <v>240403637.28</v>
      </c>
      <c r="Q190" s="9">
        <v>306616344</v>
      </c>
      <c r="R190" s="9">
        <v>1087292</v>
      </c>
      <c r="S190" s="9">
        <v>66212706.719999999</v>
      </c>
      <c r="T190" s="9">
        <v>1766849.5</v>
      </c>
      <c r="U190" s="11">
        <v>2.7699999999999999E-2</v>
      </c>
      <c r="V190" s="11">
        <v>2.7699999999999999E-2</v>
      </c>
      <c r="W190" s="9">
        <v>0</v>
      </c>
      <c r="X190" s="9">
        <v>0</v>
      </c>
      <c r="Y190" s="12">
        <v>46203</v>
      </c>
      <c r="Z190" s="8" t="s">
        <v>60</v>
      </c>
      <c r="AA190" s="13"/>
      <c r="AB190" s="12"/>
      <c r="AC190" s="12"/>
      <c r="AD190" s="12"/>
      <c r="AE190" s="8"/>
      <c r="AF190" s="12"/>
      <c r="AG190" s="8"/>
      <c r="AH190" s="8" t="s">
        <v>76</v>
      </c>
      <c r="AI190" s="8"/>
      <c r="AJ190" s="8"/>
      <c r="AK190" s="8" t="s">
        <v>77</v>
      </c>
      <c r="AL190" s="8" t="s">
        <v>608</v>
      </c>
      <c r="AM190" s="8" t="s">
        <v>65</v>
      </c>
    </row>
    <row r="191" spans="1:39" ht="12.95" customHeight="1">
      <c r="A191" s="8" t="s">
        <v>578</v>
      </c>
      <c r="B191" s="8" t="s">
        <v>579</v>
      </c>
      <c r="C191" s="8" t="s">
        <v>321</v>
      </c>
      <c r="D191" s="8" t="s">
        <v>322</v>
      </c>
      <c r="E191" s="8" t="s">
        <v>323</v>
      </c>
      <c r="F191" s="8" t="s">
        <v>203</v>
      </c>
      <c r="G191" s="8" t="s">
        <v>204</v>
      </c>
      <c r="H191" s="9">
        <v>46060</v>
      </c>
      <c r="I191" s="9">
        <v>5</v>
      </c>
      <c r="J191" s="10">
        <v>3093</v>
      </c>
      <c r="K191" s="10">
        <v>3068.8</v>
      </c>
      <c r="L191" s="11">
        <v>-7.8858185610010435E-3</v>
      </c>
      <c r="M191" s="8" t="s">
        <v>59</v>
      </c>
      <c r="N191" s="10">
        <v>632.54356708640898</v>
      </c>
      <c r="O191" s="9">
        <v>29134956.699999999</v>
      </c>
      <c r="P191" s="9">
        <v>29134956.699999999</v>
      </c>
      <c r="Q191" s="9">
        <v>141348928</v>
      </c>
      <c r="R191" s="9">
        <v>230300</v>
      </c>
      <c r="S191" s="9">
        <v>112213971.3</v>
      </c>
      <c r="T191" s="9">
        <v>-1114652</v>
      </c>
      <c r="U191" s="11">
        <v>1.2800000000000001E-2</v>
      </c>
      <c r="V191" s="11">
        <v>1.2800000000000001E-2</v>
      </c>
      <c r="W191" s="9">
        <v>0</v>
      </c>
      <c r="X191" s="9">
        <v>0</v>
      </c>
      <c r="Y191" s="12">
        <v>46203</v>
      </c>
      <c r="Z191" s="8" t="s">
        <v>60</v>
      </c>
      <c r="AA191" s="13"/>
      <c r="AB191" s="12"/>
      <c r="AC191" s="12"/>
      <c r="AD191" s="12"/>
      <c r="AE191" s="8"/>
      <c r="AF191" s="12"/>
      <c r="AG191" s="8"/>
      <c r="AH191" s="8" t="s">
        <v>76</v>
      </c>
      <c r="AI191" s="8"/>
      <c r="AJ191" s="8"/>
      <c r="AK191" s="8" t="s">
        <v>221</v>
      </c>
      <c r="AL191" s="8" t="s">
        <v>324</v>
      </c>
      <c r="AM191" s="8" t="s">
        <v>65</v>
      </c>
    </row>
    <row r="192" spans="1:39" ht="12.95" customHeight="1">
      <c r="A192" s="8" t="s">
        <v>578</v>
      </c>
      <c r="B192" s="8" t="s">
        <v>579</v>
      </c>
      <c r="C192" s="8" t="s">
        <v>341</v>
      </c>
      <c r="D192" s="8" t="s">
        <v>342</v>
      </c>
      <c r="E192" s="8" t="s">
        <v>343</v>
      </c>
      <c r="F192" s="8" t="s">
        <v>203</v>
      </c>
      <c r="G192" s="8" t="s">
        <v>204</v>
      </c>
      <c r="H192" s="9">
        <v>980171</v>
      </c>
      <c r="I192" s="9">
        <v>10</v>
      </c>
      <c r="J192" s="10">
        <v>304.14999999999998</v>
      </c>
      <c r="K192" s="10">
        <v>303.05</v>
      </c>
      <c r="L192" s="11">
        <v>-3.629764065335753E-3</v>
      </c>
      <c r="M192" s="8" t="s">
        <v>59</v>
      </c>
      <c r="N192" s="10">
        <v>338.12244957257457</v>
      </c>
      <c r="O192" s="9">
        <v>331417819.51999998</v>
      </c>
      <c r="P192" s="9">
        <v>331417819.51999998</v>
      </c>
      <c r="Q192" s="9">
        <v>297040821.55000001</v>
      </c>
      <c r="R192" s="9">
        <v>9801710</v>
      </c>
      <c r="S192" s="9">
        <v>-34376997.969999999</v>
      </c>
      <c r="T192" s="9">
        <v>-1078188.1000000001</v>
      </c>
      <c r="U192" s="11">
        <v>2.6800000000000001E-2</v>
      </c>
      <c r="V192" s="11">
        <v>2.6800000000000001E-2</v>
      </c>
      <c r="W192" s="9">
        <v>0</v>
      </c>
      <c r="X192" s="9">
        <v>0</v>
      </c>
      <c r="Y192" s="12">
        <v>46203</v>
      </c>
      <c r="Z192" s="8" t="s">
        <v>60</v>
      </c>
      <c r="AA192" s="13"/>
      <c r="AB192" s="12"/>
      <c r="AC192" s="12"/>
      <c r="AD192" s="12"/>
      <c r="AE192" s="8"/>
      <c r="AF192" s="12"/>
      <c r="AG192" s="8"/>
      <c r="AH192" s="8" t="s">
        <v>76</v>
      </c>
      <c r="AI192" s="8"/>
      <c r="AJ192" s="8"/>
      <c r="AK192" s="8" t="s">
        <v>344</v>
      </c>
      <c r="AL192" s="8" t="s">
        <v>343</v>
      </c>
      <c r="AM192" s="8" t="s">
        <v>65</v>
      </c>
    </row>
    <row r="193" spans="1:39" ht="12.95" customHeight="1">
      <c r="A193" s="8" t="s">
        <v>578</v>
      </c>
      <c r="B193" s="8" t="s">
        <v>579</v>
      </c>
      <c r="C193" s="8" t="s">
        <v>545</v>
      </c>
      <c r="D193" s="8" t="s">
        <v>546</v>
      </c>
      <c r="E193" s="8" t="s">
        <v>171</v>
      </c>
      <c r="F193" s="8" t="s">
        <v>203</v>
      </c>
      <c r="G193" s="8" t="s">
        <v>204</v>
      </c>
      <c r="H193" s="9">
        <v>277151</v>
      </c>
      <c r="I193" s="9">
        <v>1</v>
      </c>
      <c r="J193" s="10">
        <v>1036.0999999999999</v>
      </c>
      <c r="K193" s="10">
        <v>1026.9000000000001</v>
      </c>
      <c r="L193" s="11">
        <v>-8.9590028240334983E-3</v>
      </c>
      <c r="M193" s="8" t="s">
        <v>59</v>
      </c>
      <c r="N193" s="10">
        <v>266.4626165880693</v>
      </c>
      <c r="O193" s="9">
        <v>73850380.650000006</v>
      </c>
      <c r="P193" s="9">
        <v>73850380.650000006</v>
      </c>
      <c r="Q193" s="9">
        <v>284606361.89999998</v>
      </c>
      <c r="R193" s="9">
        <v>277151</v>
      </c>
      <c r="S193" s="9">
        <v>210755981.25</v>
      </c>
      <c r="T193" s="9">
        <v>-2549789.2000000002</v>
      </c>
      <c r="U193" s="11">
        <v>2.5700000000000001E-2</v>
      </c>
      <c r="V193" s="11">
        <v>2.5700000000000001E-2</v>
      </c>
      <c r="W193" s="9">
        <v>0</v>
      </c>
      <c r="X193" s="9">
        <v>0</v>
      </c>
      <c r="Y193" s="12">
        <v>46203</v>
      </c>
      <c r="Z193" s="8" t="s">
        <v>60</v>
      </c>
      <c r="AA193" s="13"/>
      <c r="AB193" s="12"/>
      <c r="AC193" s="12"/>
      <c r="AD193" s="12"/>
      <c r="AE193" s="8"/>
      <c r="AF193" s="12"/>
      <c r="AG193" s="8"/>
      <c r="AH193" s="8" t="s">
        <v>76</v>
      </c>
      <c r="AI193" s="8"/>
      <c r="AJ193" s="8"/>
      <c r="AK193" s="8" t="s">
        <v>167</v>
      </c>
      <c r="AL193" s="8" t="s">
        <v>171</v>
      </c>
      <c r="AM193" s="8" t="s">
        <v>65</v>
      </c>
    </row>
    <row r="194" spans="1:39" ht="12.95" customHeight="1">
      <c r="A194" s="8" t="s">
        <v>578</v>
      </c>
      <c r="B194" s="8" t="s">
        <v>579</v>
      </c>
      <c r="C194" s="8" t="s">
        <v>609</v>
      </c>
      <c r="D194" s="8" t="s">
        <v>610</v>
      </c>
      <c r="E194" s="8" t="s">
        <v>611</v>
      </c>
      <c r="F194" s="8" t="s">
        <v>203</v>
      </c>
      <c r="G194" s="8" t="s">
        <v>204</v>
      </c>
      <c r="H194" s="9">
        <v>694745</v>
      </c>
      <c r="I194" s="9">
        <v>10</v>
      </c>
      <c r="J194" s="10">
        <v>584.75</v>
      </c>
      <c r="K194" s="10">
        <v>588.95000000000005</v>
      </c>
      <c r="L194" s="11">
        <v>7.1313354274556411E-3</v>
      </c>
      <c r="M194" s="8" t="s">
        <v>59</v>
      </c>
      <c r="N194" s="10">
        <v>434.11571503213412</v>
      </c>
      <c r="O194" s="9">
        <v>301599722.44</v>
      </c>
      <c r="P194" s="9">
        <v>301599722.44</v>
      </c>
      <c r="Q194" s="9">
        <v>409170067.75</v>
      </c>
      <c r="R194" s="9">
        <v>6947450</v>
      </c>
      <c r="S194" s="9">
        <v>107570345.31</v>
      </c>
      <c r="T194" s="9">
        <v>2917929</v>
      </c>
      <c r="U194" s="11">
        <v>3.6900000000000002E-2</v>
      </c>
      <c r="V194" s="11">
        <v>3.6999999999999998E-2</v>
      </c>
      <c r="W194" s="9">
        <v>0</v>
      </c>
      <c r="X194" s="9">
        <v>0</v>
      </c>
      <c r="Y194" s="12">
        <v>46203</v>
      </c>
      <c r="Z194" s="8" t="s">
        <v>60</v>
      </c>
      <c r="AA194" s="13"/>
      <c r="AB194" s="12"/>
      <c r="AC194" s="12"/>
      <c r="AD194" s="12"/>
      <c r="AE194" s="8"/>
      <c r="AF194" s="12"/>
      <c r="AG194" s="8"/>
      <c r="AH194" s="8" t="s">
        <v>76</v>
      </c>
      <c r="AI194" s="8"/>
      <c r="AJ194" s="8"/>
      <c r="AK194" s="8" t="s">
        <v>281</v>
      </c>
      <c r="AL194" s="8" t="s">
        <v>612</v>
      </c>
      <c r="AM194" s="8" t="s">
        <v>65</v>
      </c>
    </row>
    <row r="195" spans="1:39" ht="12.95" customHeight="1">
      <c r="A195" s="8" t="s">
        <v>578</v>
      </c>
      <c r="B195" s="8" t="s">
        <v>579</v>
      </c>
      <c r="C195" s="8" t="s">
        <v>375</v>
      </c>
      <c r="D195" s="8" t="s">
        <v>376</v>
      </c>
      <c r="E195" s="8" t="s">
        <v>377</v>
      </c>
      <c r="F195" s="8" t="s">
        <v>203</v>
      </c>
      <c r="G195" s="8" t="s">
        <v>204</v>
      </c>
      <c r="H195" s="9">
        <v>225102</v>
      </c>
      <c r="I195" s="9">
        <v>1</v>
      </c>
      <c r="J195" s="10">
        <v>2097.9</v>
      </c>
      <c r="K195" s="10">
        <v>2031.5</v>
      </c>
      <c r="L195" s="11">
        <v>-3.2685207974403149E-2</v>
      </c>
      <c r="M195" s="8" t="s">
        <v>59</v>
      </c>
      <c r="N195" s="10">
        <v>2864.9744284368862</v>
      </c>
      <c r="O195" s="9">
        <v>644911473.78999996</v>
      </c>
      <c r="P195" s="9">
        <v>644911473.78999996</v>
      </c>
      <c r="Q195" s="9">
        <v>457294713</v>
      </c>
      <c r="R195" s="9">
        <v>225102</v>
      </c>
      <c r="S195" s="9">
        <v>-187616760.78999999</v>
      </c>
      <c r="T195" s="9">
        <v>-14946772.800000001</v>
      </c>
      <c r="U195" s="11">
        <v>4.1300000000000003E-2</v>
      </c>
      <c r="V195" s="11">
        <v>4.1300000000000003E-2</v>
      </c>
      <c r="W195" s="9">
        <v>0</v>
      </c>
      <c r="X195" s="9">
        <v>0</v>
      </c>
      <c r="Y195" s="12">
        <v>46203</v>
      </c>
      <c r="Z195" s="8" t="s">
        <v>60</v>
      </c>
      <c r="AA195" s="13"/>
      <c r="AB195" s="12"/>
      <c r="AC195" s="12"/>
      <c r="AD195" s="12"/>
      <c r="AE195" s="8"/>
      <c r="AF195" s="12"/>
      <c r="AG195" s="8"/>
      <c r="AH195" s="8" t="s">
        <v>76</v>
      </c>
      <c r="AI195" s="8"/>
      <c r="AJ195" s="8"/>
      <c r="AK195" s="8" t="s">
        <v>272</v>
      </c>
      <c r="AL195" s="8" t="s">
        <v>378</v>
      </c>
      <c r="AM195" s="8" t="s">
        <v>65</v>
      </c>
    </row>
    <row r="196" spans="1:39" ht="12.95" customHeight="1">
      <c r="A196" s="8" t="s">
        <v>578</v>
      </c>
      <c r="B196" s="8" t="s">
        <v>579</v>
      </c>
      <c r="C196" s="8" t="s">
        <v>429</v>
      </c>
      <c r="D196" s="8" t="s">
        <v>430</v>
      </c>
      <c r="E196" s="8" t="s">
        <v>431</v>
      </c>
      <c r="F196" s="8" t="s">
        <v>203</v>
      </c>
      <c r="G196" s="8" t="s">
        <v>204</v>
      </c>
      <c r="H196" s="9">
        <v>242473</v>
      </c>
      <c r="I196" s="9">
        <v>5</v>
      </c>
      <c r="J196" s="10">
        <v>1433.8</v>
      </c>
      <c r="K196" s="10">
        <v>1404.7</v>
      </c>
      <c r="L196" s="11">
        <v>-2.0716167153128781E-2</v>
      </c>
      <c r="M196" s="8" t="s">
        <v>59</v>
      </c>
      <c r="N196" s="10">
        <v>882.76770720863772</v>
      </c>
      <c r="O196" s="9">
        <v>214047334.27000001</v>
      </c>
      <c r="P196" s="9">
        <v>214047334.27000001</v>
      </c>
      <c r="Q196" s="9">
        <v>340601823.10000002</v>
      </c>
      <c r="R196" s="9">
        <v>1212365</v>
      </c>
      <c r="S196" s="9">
        <v>126554488.83</v>
      </c>
      <c r="T196" s="9">
        <v>-7055964.2999999998</v>
      </c>
      <c r="U196" s="11">
        <v>3.0700000000000002E-2</v>
      </c>
      <c r="V196" s="11">
        <v>3.0800000000000001E-2</v>
      </c>
      <c r="W196" s="9">
        <v>0</v>
      </c>
      <c r="X196" s="9">
        <v>0</v>
      </c>
      <c r="Y196" s="12">
        <v>46203</v>
      </c>
      <c r="Z196" s="8" t="s">
        <v>60</v>
      </c>
      <c r="AA196" s="13"/>
      <c r="AB196" s="12"/>
      <c r="AC196" s="12"/>
      <c r="AD196" s="12"/>
      <c r="AE196" s="8"/>
      <c r="AF196" s="12"/>
      <c r="AG196" s="8"/>
      <c r="AH196" s="8" t="s">
        <v>76</v>
      </c>
      <c r="AI196" s="8"/>
      <c r="AJ196" s="8"/>
      <c r="AK196" s="8" t="s">
        <v>272</v>
      </c>
      <c r="AL196" s="8" t="s">
        <v>432</v>
      </c>
      <c r="AM196" s="8" t="s">
        <v>65</v>
      </c>
    </row>
    <row r="197" spans="1:39" ht="12.95" customHeight="1">
      <c r="A197" s="8" t="s">
        <v>578</v>
      </c>
      <c r="B197" s="8" t="s">
        <v>579</v>
      </c>
      <c r="C197" s="8" t="s">
        <v>559</v>
      </c>
      <c r="D197" s="8" t="s">
        <v>560</v>
      </c>
      <c r="E197" s="8" t="s">
        <v>561</v>
      </c>
      <c r="F197" s="8" t="s">
        <v>203</v>
      </c>
      <c r="G197" s="8" t="s">
        <v>204</v>
      </c>
      <c r="H197" s="9">
        <v>270154</v>
      </c>
      <c r="I197" s="9">
        <v>1</v>
      </c>
      <c r="J197" s="10">
        <v>189.57</v>
      </c>
      <c r="K197" s="10">
        <v>188.06</v>
      </c>
      <c r="L197" s="11">
        <v>-8.0293523343613737E-3</v>
      </c>
      <c r="M197" s="8" t="s">
        <v>59</v>
      </c>
      <c r="N197" s="10">
        <v>48.22463013688489</v>
      </c>
      <c r="O197" s="9">
        <v>13028076.73</v>
      </c>
      <c r="P197" s="9">
        <v>13028076.73</v>
      </c>
      <c r="Q197" s="9">
        <v>50805161.240000002</v>
      </c>
      <c r="R197" s="9">
        <v>270154</v>
      </c>
      <c r="S197" s="9">
        <v>37777084.509999998</v>
      </c>
      <c r="T197" s="9">
        <v>-407932.54</v>
      </c>
      <c r="U197" s="11">
        <v>4.5999999999999999E-3</v>
      </c>
      <c r="V197" s="11">
        <v>4.5999999999999999E-3</v>
      </c>
      <c r="W197" s="9">
        <v>0</v>
      </c>
      <c r="X197" s="9">
        <v>0</v>
      </c>
      <c r="Y197" s="12">
        <v>46203</v>
      </c>
      <c r="Z197" s="8" t="s">
        <v>60</v>
      </c>
      <c r="AA197" s="13"/>
      <c r="AB197" s="12"/>
      <c r="AC197" s="12"/>
      <c r="AD197" s="12"/>
      <c r="AE197" s="8"/>
      <c r="AF197" s="12"/>
      <c r="AG197" s="8"/>
      <c r="AH197" s="8" t="s">
        <v>76</v>
      </c>
      <c r="AI197" s="8"/>
      <c r="AJ197" s="8"/>
      <c r="AK197" s="8" t="s">
        <v>500</v>
      </c>
      <c r="AL197" s="8" t="s">
        <v>562</v>
      </c>
      <c r="AM197" s="8" t="s">
        <v>65</v>
      </c>
    </row>
    <row r="198" spans="1:39" ht="12.95" customHeight="1">
      <c r="A198" s="8" t="s">
        <v>578</v>
      </c>
      <c r="B198" s="8" t="s">
        <v>579</v>
      </c>
      <c r="C198" s="8" t="s">
        <v>571</v>
      </c>
      <c r="D198" s="8" t="s">
        <v>572</v>
      </c>
      <c r="E198" s="8" t="s">
        <v>573</v>
      </c>
      <c r="F198" s="8" t="s">
        <v>203</v>
      </c>
      <c r="G198" s="8" t="s">
        <v>204</v>
      </c>
      <c r="H198" s="9">
        <v>298293</v>
      </c>
      <c r="I198" s="9">
        <v>2</v>
      </c>
      <c r="J198" s="10">
        <v>1356.8</v>
      </c>
      <c r="K198" s="10">
        <v>1345.7</v>
      </c>
      <c r="L198" s="11">
        <v>-8.2484952069554873E-3</v>
      </c>
      <c r="M198" s="8" t="s">
        <v>59</v>
      </c>
      <c r="N198" s="10">
        <v>1112.6096537967703</v>
      </c>
      <c r="O198" s="9">
        <v>331883671.45999998</v>
      </c>
      <c r="P198" s="9">
        <v>331883671.45999998</v>
      </c>
      <c r="Q198" s="9">
        <v>401412890.10000002</v>
      </c>
      <c r="R198" s="9">
        <v>596586</v>
      </c>
      <c r="S198" s="9">
        <v>69529218.640000001</v>
      </c>
      <c r="T198" s="9">
        <v>-3311052.3</v>
      </c>
      <c r="U198" s="11">
        <v>3.6200000000000003E-2</v>
      </c>
      <c r="V198" s="11">
        <v>3.6299999999999999E-2</v>
      </c>
      <c r="W198" s="9">
        <v>0</v>
      </c>
      <c r="X198" s="9">
        <v>0</v>
      </c>
      <c r="Y198" s="12">
        <v>46203</v>
      </c>
      <c r="Z198" s="8" t="s">
        <v>60</v>
      </c>
      <c r="AA198" s="13"/>
      <c r="AB198" s="12"/>
      <c r="AC198" s="12"/>
      <c r="AD198" s="12"/>
      <c r="AE198" s="8"/>
      <c r="AF198" s="12"/>
      <c r="AG198" s="8"/>
      <c r="AH198" s="8" t="s">
        <v>76</v>
      </c>
      <c r="AI198" s="8"/>
      <c r="AJ198" s="8"/>
      <c r="AK198" s="8" t="s">
        <v>167</v>
      </c>
      <c r="AL198" s="8" t="s">
        <v>574</v>
      </c>
      <c r="AM198" s="8" t="s">
        <v>65</v>
      </c>
    </row>
    <row r="199" spans="1:39" ht="12.95" customHeight="1">
      <c r="A199" s="8" t="s">
        <v>578</v>
      </c>
      <c r="B199" s="8" t="s">
        <v>579</v>
      </c>
      <c r="C199" s="8" t="s">
        <v>398</v>
      </c>
      <c r="D199" s="8" t="s">
        <v>399</v>
      </c>
      <c r="E199" s="8" t="s">
        <v>400</v>
      </c>
      <c r="F199" s="8" t="s">
        <v>203</v>
      </c>
      <c r="G199" s="8" t="s">
        <v>204</v>
      </c>
      <c r="H199" s="9">
        <v>1636426</v>
      </c>
      <c r="I199" s="9">
        <v>2</v>
      </c>
      <c r="J199" s="10">
        <v>175.48</v>
      </c>
      <c r="K199" s="10">
        <v>170.39</v>
      </c>
      <c r="L199" s="11">
        <v>-2.9872645108281002E-2</v>
      </c>
      <c r="M199" s="8" t="s">
        <v>59</v>
      </c>
      <c r="N199" s="10">
        <v>170.92315585306028</v>
      </c>
      <c r="O199" s="9">
        <v>279703096.24000001</v>
      </c>
      <c r="P199" s="9">
        <v>279703096.24000001</v>
      </c>
      <c r="Q199" s="9">
        <v>278830626.13999999</v>
      </c>
      <c r="R199" s="9">
        <v>3272852</v>
      </c>
      <c r="S199" s="9">
        <v>-872470.1</v>
      </c>
      <c r="T199" s="9">
        <v>-8329408.3399999999</v>
      </c>
      <c r="U199" s="11">
        <v>2.52E-2</v>
      </c>
      <c r="V199" s="11">
        <v>2.52E-2</v>
      </c>
      <c r="W199" s="9">
        <v>0</v>
      </c>
      <c r="X199" s="9">
        <v>0</v>
      </c>
      <c r="Y199" s="12">
        <v>46203</v>
      </c>
      <c r="Z199" s="8" t="s">
        <v>60</v>
      </c>
      <c r="AA199" s="13"/>
      <c r="AB199" s="12"/>
      <c r="AC199" s="12"/>
      <c r="AD199" s="12"/>
      <c r="AE199" s="8"/>
      <c r="AF199" s="12"/>
      <c r="AG199" s="8"/>
      <c r="AH199" s="8" t="s">
        <v>76</v>
      </c>
      <c r="AI199" s="8"/>
      <c r="AJ199" s="8"/>
      <c r="AK199" s="8" t="s">
        <v>272</v>
      </c>
      <c r="AL199" s="8" t="s">
        <v>401</v>
      </c>
      <c r="AM199" s="8" t="s">
        <v>65</v>
      </c>
    </row>
    <row r="200" spans="1:39" ht="12.95" customHeight="1">
      <c r="A200" s="8" t="s">
        <v>578</v>
      </c>
      <c r="B200" s="8" t="s">
        <v>579</v>
      </c>
      <c r="C200" s="7"/>
      <c r="D200" s="7"/>
      <c r="E200" s="7"/>
      <c r="F200" s="6" t="s">
        <v>402</v>
      </c>
      <c r="G200" s="7"/>
      <c r="H200" s="7"/>
      <c r="I200" s="7"/>
      <c r="J200" s="7"/>
      <c r="K200" s="7"/>
      <c r="L200" s="7"/>
      <c r="M200" s="7"/>
      <c r="N200" s="7"/>
      <c r="O200" s="14">
        <v>7912019130.3299999</v>
      </c>
      <c r="P200" s="15">
        <v>7912019130.3299999</v>
      </c>
      <c r="Q200" s="15">
        <v>10344818444.08</v>
      </c>
      <c r="R200" s="7"/>
      <c r="S200" s="15">
        <v>2432799313.75</v>
      </c>
      <c r="T200" s="15">
        <v>-72426999.579999998</v>
      </c>
      <c r="U200" s="16">
        <v>0.93389999999999995</v>
      </c>
      <c r="V200" s="16">
        <v>0.93440000000000001</v>
      </c>
      <c r="W200" s="15">
        <v>0</v>
      </c>
      <c r="X200" s="15">
        <v>0</v>
      </c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</row>
    <row r="201" spans="1:39" ht="12.95" customHeight="1">
      <c r="A201" s="8" t="s">
        <v>578</v>
      </c>
      <c r="B201" s="8" t="s">
        <v>579</v>
      </c>
      <c r="C201" s="6" t="s">
        <v>122</v>
      </c>
      <c r="D201" s="7"/>
      <c r="E201" s="6" t="s">
        <v>122</v>
      </c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15">
        <v>7394690.920509262</v>
      </c>
      <c r="R201" s="7"/>
      <c r="S201" s="7"/>
      <c r="T201" s="7"/>
      <c r="U201" s="16">
        <v>5.9999999999999995E-4</v>
      </c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</row>
    <row r="202" spans="1:39" ht="12.95" customHeight="1">
      <c r="A202" s="8" t="s">
        <v>578</v>
      </c>
      <c r="B202" s="8" t="s">
        <v>579</v>
      </c>
      <c r="C202" s="6" t="s">
        <v>123</v>
      </c>
      <c r="D202" s="7"/>
      <c r="E202" s="6" t="s">
        <v>123</v>
      </c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15">
        <v>11077672028.000509</v>
      </c>
      <c r="R202" s="7"/>
      <c r="S202" s="7"/>
      <c r="T202" s="7"/>
      <c r="U202" s="16">
        <v>1</v>
      </c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</row>
    <row r="203" spans="1:39" ht="12.95" customHeight="1">
      <c r="A203" s="2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</row>
    <row r="204" spans="1:39" ht="12.95" customHeight="1">
      <c r="A204" s="8" t="s">
        <v>613</v>
      </c>
      <c r="B204" s="8" t="s">
        <v>614</v>
      </c>
      <c r="C204" s="8" t="s">
        <v>875</v>
      </c>
      <c r="D204" s="8"/>
      <c r="E204" s="8" t="s">
        <v>875</v>
      </c>
      <c r="F204" s="8" t="s">
        <v>58</v>
      </c>
      <c r="G204" s="8" t="s">
        <v>58</v>
      </c>
      <c r="H204" s="9">
        <v>145585.07</v>
      </c>
      <c r="I204" s="9">
        <v>100</v>
      </c>
      <c r="J204" s="10">
        <v>0</v>
      </c>
      <c r="K204" s="10">
        <v>100</v>
      </c>
      <c r="L204" s="11">
        <v>1</v>
      </c>
      <c r="M204" s="8" t="s">
        <v>59</v>
      </c>
      <c r="N204" s="10">
        <v>99.985344582380591</v>
      </c>
      <c r="O204" s="9">
        <v>14556373.390000001</v>
      </c>
      <c r="P204" s="9">
        <v>14558507</v>
      </c>
      <c r="Q204" s="9">
        <v>14558507</v>
      </c>
      <c r="R204" s="9">
        <v>14558507</v>
      </c>
      <c r="S204" s="9">
        <v>0</v>
      </c>
      <c r="T204" s="9">
        <v>0</v>
      </c>
      <c r="U204" s="11">
        <v>2.5499999999999998E-2</v>
      </c>
      <c r="V204" s="11">
        <v>2.5600000000000001E-2</v>
      </c>
      <c r="W204" s="9">
        <v>0</v>
      </c>
      <c r="X204" s="9">
        <v>2133.61</v>
      </c>
      <c r="Y204" s="12">
        <v>46203</v>
      </c>
      <c r="Z204" s="8" t="s">
        <v>60</v>
      </c>
      <c r="AA204" s="13"/>
      <c r="AB204" s="12"/>
      <c r="AC204" s="12">
        <v>46204</v>
      </c>
      <c r="AD204" s="12">
        <v>46204</v>
      </c>
      <c r="AE204" s="8">
        <v>1</v>
      </c>
      <c r="AF204" s="12">
        <v>46204</v>
      </c>
      <c r="AG204" s="8" t="s">
        <v>61</v>
      </c>
      <c r="AH204" s="8" t="s">
        <v>62</v>
      </c>
      <c r="AI204" s="8"/>
      <c r="AJ204" s="8"/>
      <c r="AK204" s="8" t="s">
        <v>63</v>
      </c>
      <c r="AL204" s="8" t="s">
        <v>64</v>
      </c>
      <c r="AM204" s="8" t="s">
        <v>65</v>
      </c>
    </row>
    <row r="205" spans="1:39" ht="12.95" customHeight="1">
      <c r="A205" s="8" t="s">
        <v>613</v>
      </c>
      <c r="B205" s="8" t="s">
        <v>614</v>
      </c>
      <c r="C205" s="7"/>
      <c r="D205" s="7"/>
      <c r="E205" s="7"/>
      <c r="F205" s="6" t="s">
        <v>66</v>
      </c>
      <c r="G205" s="7"/>
      <c r="H205" s="7"/>
      <c r="I205" s="7"/>
      <c r="J205" s="7"/>
      <c r="K205" s="7"/>
      <c r="L205" s="7"/>
      <c r="M205" s="7"/>
      <c r="N205" s="7"/>
      <c r="O205" s="14">
        <v>14556373.390000001</v>
      </c>
      <c r="P205" s="15">
        <v>14558507</v>
      </c>
      <c r="Q205" s="15">
        <v>14558507</v>
      </c>
      <c r="R205" s="7"/>
      <c r="S205" s="15">
        <v>0</v>
      </c>
      <c r="T205" s="15">
        <v>0</v>
      </c>
      <c r="U205" s="16">
        <v>2.5499999999999998E-2</v>
      </c>
      <c r="V205" s="16">
        <v>2.5600000000000001E-2</v>
      </c>
      <c r="W205" s="15">
        <v>0</v>
      </c>
      <c r="X205" s="15">
        <v>2133.61</v>
      </c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</row>
    <row r="206" spans="1:39" ht="12.95" customHeight="1">
      <c r="A206" s="8" t="s">
        <v>613</v>
      </c>
      <c r="B206" s="8" t="s">
        <v>614</v>
      </c>
      <c r="C206" s="8" t="s">
        <v>443</v>
      </c>
      <c r="D206" s="8" t="s">
        <v>444</v>
      </c>
      <c r="E206" s="8" t="s">
        <v>445</v>
      </c>
      <c r="F206" s="8" t="s">
        <v>203</v>
      </c>
      <c r="G206" s="8" t="s">
        <v>204</v>
      </c>
      <c r="H206" s="9">
        <v>1028</v>
      </c>
      <c r="I206" s="9">
        <v>1</v>
      </c>
      <c r="J206" s="10">
        <v>2656.9</v>
      </c>
      <c r="K206" s="10">
        <v>2635.7</v>
      </c>
      <c r="L206" s="11">
        <v>-8.0434040292901316E-3</v>
      </c>
      <c r="M206" s="8" t="s">
        <v>59</v>
      </c>
      <c r="N206" s="10">
        <v>2551.9563521400778</v>
      </c>
      <c r="O206" s="9">
        <v>2623411.13</v>
      </c>
      <c r="P206" s="9">
        <v>2623411.13</v>
      </c>
      <c r="Q206" s="9">
        <v>2709499.6</v>
      </c>
      <c r="R206" s="9">
        <v>1028</v>
      </c>
      <c r="S206" s="9">
        <v>86088.47</v>
      </c>
      <c r="T206" s="9">
        <v>-21793.599999999999</v>
      </c>
      <c r="U206" s="11">
        <v>4.7999999999999996E-3</v>
      </c>
      <c r="V206" s="11">
        <v>4.7999999999999996E-3</v>
      </c>
      <c r="W206" s="9">
        <v>0</v>
      </c>
      <c r="X206" s="9">
        <v>0</v>
      </c>
      <c r="Y206" s="12">
        <v>46203</v>
      </c>
      <c r="Z206" s="8" t="s">
        <v>60</v>
      </c>
      <c r="AA206" s="13"/>
      <c r="AB206" s="12"/>
      <c r="AC206" s="12"/>
      <c r="AD206" s="12"/>
      <c r="AE206" s="8"/>
      <c r="AF206" s="12"/>
      <c r="AG206" s="8"/>
      <c r="AH206" s="8" t="s">
        <v>76</v>
      </c>
      <c r="AI206" s="8"/>
      <c r="AJ206" s="8"/>
      <c r="AK206" s="8" t="s">
        <v>209</v>
      </c>
      <c r="AL206" s="8" t="s">
        <v>446</v>
      </c>
      <c r="AM206" s="8" t="s">
        <v>65</v>
      </c>
    </row>
    <row r="207" spans="1:39" ht="12.95" customHeight="1">
      <c r="A207" s="8" t="s">
        <v>613</v>
      </c>
      <c r="B207" s="8" t="s">
        <v>614</v>
      </c>
      <c r="C207" s="8" t="s">
        <v>214</v>
      </c>
      <c r="D207" s="8" t="s">
        <v>215</v>
      </c>
      <c r="E207" s="8" t="s">
        <v>216</v>
      </c>
      <c r="F207" s="8" t="s">
        <v>203</v>
      </c>
      <c r="G207" s="8" t="s">
        <v>204</v>
      </c>
      <c r="H207" s="9">
        <v>7583</v>
      </c>
      <c r="I207" s="9">
        <v>1</v>
      </c>
      <c r="J207" s="10">
        <v>982.05</v>
      </c>
      <c r="K207" s="10">
        <v>1004.75</v>
      </c>
      <c r="L207" s="11">
        <v>2.2592684747449614E-2</v>
      </c>
      <c r="M207" s="8" t="s">
        <v>59</v>
      </c>
      <c r="N207" s="10">
        <v>833.35838322563632</v>
      </c>
      <c r="O207" s="9">
        <v>6319356.6200000001</v>
      </c>
      <c r="P207" s="9">
        <v>6319356.6200000001</v>
      </c>
      <c r="Q207" s="9">
        <v>7619019.25</v>
      </c>
      <c r="R207" s="9">
        <v>7583</v>
      </c>
      <c r="S207" s="9">
        <v>1299662.6299999999</v>
      </c>
      <c r="T207" s="9">
        <v>172134.1</v>
      </c>
      <c r="U207" s="11">
        <v>1.34E-2</v>
      </c>
      <c r="V207" s="11">
        <v>1.34E-2</v>
      </c>
      <c r="W207" s="9">
        <v>0</v>
      </c>
      <c r="X207" s="9">
        <v>0</v>
      </c>
      <c r="Y207" s="12">
        <v>46203</v>
      </c>
      <c r="Z207" s="8" t="s">
        <v>60</v>
      </c>
      <c r="AA207" s="13"/>
      <c r="AB207" s="12"/>
      <c r="AC207" s="12"/>
      <c r="AD207" s="12"/>
      <c r="AE207" s="8"/>
      <c r="AF207" s="12"/>
      <c r="AG207" s="8"/>
      <c r="AH207" s="8" t="s">
        <v>76</v>
      </c>
      <c r="AI207" s="8"/>
      <c r="AJ207" s="8"/>
      <c r="AK207" s="8" t="s">
        <v>77</v>
      </c>
      <c r="AL207" s="8" t="s">
        <v>217</v>
      </c>
      <c r="AM207" s="8" t="s">
        <v>65</v>
      </c>
    </row>
    <row r="208" spans="1:39" ht="12.95" customHeight="1">
      <c r="A208" s="8" t="s">
        <v>613</v>
      </c>
      <c r="B208" s="8" t="s">
        <v>614</v>
      </c>
      <c r="C208" s="8" t="s">
        <v>218</v>
      </c>
      <c r="D208" s="8" t="s">
        <v>219</v>
      </c>
      <c r="E208" s="8" t="s">
        <v>220</v>
      </c>
      <c r="F208" s="8" t="s">
        <v>203</v>
      </c>
      <c r="G208" s="8" t="s">
        <v>204</v>
      </c>
      <c r="H208" s="9">
        <v>342</v>
      </c>
      <c r="I208" s="9">
        <v>10</v>
      </c>
      <c r="J208" s="10">
        <v>9630</v>
      </c>
      <c r="K208" s="10">
        <v>9716</v>
      </c>
      <c r="L208" s="11">
        <v>8.8513791683820509E-3</v>
      </c>
      <c r="M208" s="8" t="s">
        <v>59</v>
      </c>
      <c r="N208" s="10">
        <v>8566.2060233918128</v>
      </c>
      <c r="O208" s="9">
        <v>2929642.46</v>
      </c>
      <c r="P208" s="9">
        <v>2929642.46</v>
      </c>
      <c r="Q208" s="9">
        <v>3322872</v>
      </c>
      <c r="R208" s="9">
        <v>3420</v>
      </c>
      <c r="S208" s="9">
        <v>393229.54</v>
      </c>
      <c r="T208" s="9">
        <v>29412</v>
      </c>
      <c r="U208" s="11">
        <v>5.7999999999999996E-3</v>
      </c>
      <c r="V208" s="11">
        <v>5.7999999999999996E-3</v>
      </c>
      <c r="W208" s="9">
        <v>0</v>
      </c>
      <c r="X208" s="9">
        <v>0</v>
      </c>
      <c r="Y208" s="12">
        <v>46203</v>
      </c>
      <c r="Z208" s="8" t="s">
        <v>60</v>
      </c>
      <c r="AA208" s="13"/>
      <c r="AB208" s="12"/>
      <c r="AC208" s="12"/>
      <c r="AD208" s="12"/>
      <c r="AE208" s="8"/>
      <c r="AF208" s="12"/>
      <c r="AG208" s="8"/>
      <c r="AH208" s="8" t="s">
        <v>76</v>
      </c>
      <c r="AI208" s="8"/>
      <c r="AJ208" s="8"/>
      <c r="AK208" s="8" t="s">
        <v>221</v>
      </c>
      <c r="AL208" s="8" t="s">
        <v>222</v>
      </c>
      <c r="AM208" s="8" t="s">
        <v>65</v>
      </c>
    </row>
    <row r="209" spans="1:39" ht="12.95" customHeight="1">
      <c r="A209" s="8" t="s">
        <v>613</v>
      </c>
      <c r="B209" s="8" t="s">
        <v>614</v>
      </c>
      <c r="C209" s="8" t="s">
        <v>223</v>
      </c>
      <c r="D209" s="8" t="s">
        <v>224</v>
      </c>
      <c r="E209" s="8" t="s">
        <v>225</v>
      </c>
      <c r="F209" s="8" t="s">
        <v>203</v>
      </c>
      <c r="G209" s="8" t="s">
        <v>204</v>
      </c>
      <c r="H209" s="9">
        <v>1653</v>
      </c>
      <c r="I209" s="9">
        <v>1</v>
      </c>
      <c r="J209" s="10">
        <v>1759.3</v>
      </c>
      <c r="K209" s="10">
        <v>1780.2</v>
      </c>
      <c r="L209" s="11">
        <v>1.1740253904055723E-2</v>
      </c>
      <c r="M209" s="8" t="s">
        <v>59</v>
      </c>
      <c r="N209" s="10">
        <v>1833.6555232909861</v>
      </c>
      <c r="O209" s="9">
        <v>3031032.58</v>
      </c>
      <c r="P209" s="9">
        <v>3031032.58</v>
      </c>
      <c r="Q209" s="9">
        <v>2942670.6</v>
      </c>
      <c r="R209" s="9">
        <v>1653</v>
      </c>
      <c r="S209" s="9">
        <v>-88361.98</v>
      </c>
      <c r="T209" s="9">
        <v>34547.699999999997</v>
      </c>
      <c r="U209" s="11">
        <v>5.1999999999999998E-3</v>
      </c>
      <c r="V209" s="11">
        <v>5.1999999999999998E-3</v>
      </c>
      <c r="W209" s="9">
        <v>0</v>
      </c>
      <c r="X209" s="9">
        <v>0</v>
      </c>
      <c r="Y209" s="12">
        <v>46203</v>
      </c>
      <c r="Z209" s="8" t="s">
        <v>60</v>
      </c>
      <c r="AA209" s="13"/>
      <c r="AB209" s="12"/>
      <c r="AC209" s="12"/>
      <c r="AD209" s="12"/>
      <c r="AE209" s="8"/>
      <c r="AF209" s="12"/>
      <c r="AG209" s="8"/>
      <c r="AH209" s="8" t="s">
        <v>76</v>
      </c>
      <c r="AI209" s="8"/>
      <c r="AJ209" s="8"/>
      <c r="AK209" s="8" t="s">
        <v>77</v>
      </c>
      <c r="AL209" s="8" t="s">
        <v>226</v>
      </c>
      <c r="AM209" s="8" t="s">
        <v>65</v>
      </c>
    </row>
    <row r="210" spans="1:39" ht="12.95" customHeight="1">
      <c r="A210" s="8" t="s">
        <v>613</v>
      </c>
      <c r="B210" s="8" t="s">
        <v>614</v>
      </c>
      <c r="C210" s="8" t="s">
        <v>452</v>
      </c>
      <c r="D210" s="8" t="s">
        <v>453</v>
      </c>
      <c r="E210" s="8" t="s">
        <v>454</v>
      </c>
      <c r="F210" s="8" t="s">
        <v>203</v>
      </c>
      <c r="G210" s="8" t="s">
        <v>204</v>
      </c>
      <c r="H210" s="9">
        <v>3917</v>
      </c>
      <c r="I210" s="9">
        <v>5</v>
      </c>
      <c r="J210" s="10">
        <v>1841.1</v>
      </c>
      <c r="K210" s="10">
        <v>1852</v>
      </c>
      <c r="L210" s="11">
        <v>5.8855291576673865E-3</v>
      </c>
      <c r="M210" s="8" t="s">
        <v>59</v>
      </c>
      <c r="N210" s="10">
        <v>1376.5400051059485</v>
      </c>
      <c r="O210" s="9">
        <v>5391907.2000000002</v>
      </c>
      <c r="P210" s="9">
        <v>5391907.2000000002</v>
      </c>
      <c r="Q210" s="9">
        <v>7254284</v>
      </c>
      <c r="R210" s="9">
        <v>19585</v>
      </c>
      <c r="S210" s="9">
        <v>1862376.8</v>
      </c>
      <c r="T210" s="9">
        <v>42695.3</v>
      </c>
      <c r="U210" s="11">
        <v>1.2699999999999999E-2</v>
      </c>
      <c r="V210" s="11">
        <v>1.2800000000000001E-2</v>
      </c>
      <c r="W210" s="9">
        <v>0</v>
      </c>
      <c r="X210" s="9">
        <v>0</v>
      </c>
      <c r="Y210" s="12">
        <v>46203</v>
      </c>
      <c r="Z210" s="8" t="s">
        <v>60</v>
      </c>
      <c r="AA210" s="13"/>
      <c r="AB210" s="12"/>
      <c r="AC210" s="12"/>
      <c r="AD210" s="12"/>
      <c r="AE210" s="8"/>
      <c r="AF210" s="12"/>
      <c r="AG210" s="8"/>
      <c r="AH210" s="8" t="s">
        <v>76</v>
      </c>
      <c r="AI210" s="8"/>
      <c r="AJ210" s="8"/>
      <c r="AK210" s="8" t="s">
        <v>396</v>
      </c>
      <c r="AL210" s="8" t="s">
        <v>455</v>
      </c>
      <c r="AM210" s="8" t="s">
        <v>65</v>
      </c>
    </row>
    <row r="211" spans="1:39" ht="12.95" customHeight="1">
      <c r="A211" s="8" t="s">
        <v>613</v>
      </c>
      <c r="B211" s="8" t="s">
        <v>614</v>
      </c>
      <c r="C211" s="8" t="s">
        <v>583</v>
      </c>
      <c r="D211" s="8" t="s">
        <v>584</v>
      </c>
      <c r="E211" s="8" t="s">
        <v>585</v>
      </c>
      <c r="F211" s="8" t="s">
        <v>203</v>
      </c>
      <c r="G211" s="8" t="s">
        <v>204</v>
      </c>
      <c r="H211" s="9">
        <v>23065</v>
      </c>
      <c r="I211" s="9">
        <v>5</v>
      </c>
      <c r="J211" s="10">
        <v>471</v>
      </c>
      <c r="K211" s="10">
        <v>475.25</v>
      </c>
      <c r="L211" s="11">
        <v>8.9426617569700155E-3</v>
      </c>
      <c r="M211" s="8" t="s">
        <v>59</v>
      </c>
      <c r="N211" s="10">
        <v>514.72727205722958</v>
      </c>
      <c r="O211" s="9">
        <v>11872184.529999999</v>
      </c>
      <c r="P211" s="9">
        <v>11872184.529999999</v>
      </c>
      <c r="Q211" s="9">
        <v>10961641.25</v>
      </c>
      <c r="R211" s="9">
        <v>115325</v>
      </c>
      <c r="S211" s="9">
        <v>-910543.28</v>
      </c>
      <c r="T211" s="9">
        <v>98026.25</v>
      </c>
      <c r="U211" s="11">
        <v>1.9199999999999998E-2</v>
      </c>
      <c r="V211" s="11">
        <v>1.9300000000000001E-2</v>
      </c>
      <c r="W211" s="9">
        <v>0</v>
      </c>
      <c r="X211" s="9">
        <v>0</v>
      </c>
      <c r="Y211" s="12">
        <v>46203</v>
      </c>
      <c r="Z211" s="8" t="s">
        <v>60</v>
      </c>
      <c r="AA211" s="13"/>
      <c r="AB211" s="12"/>
      <c r="AC211" s="12"/>
      <c r="AD211" s="12"/>
      <c r="AE211" s="8"/>
      <c r="AF211" s="12"/>
      <c r="AG211" s="8"/>
      <c r="AH211" s="8" t="s">
        <v>76</v>
      </c>
      <c r="AI211" s="8"/>
      <c r="AJ211" s="8"/>
      <c r="AK211" s="8" t="s">
        <v>491</v>
      </c>
      <c r="AL211" s="8" t="s">
        <v>586</v>
      </c>
      <c r="AM211" s="8" t="s">
        <v>65</v>
      </c>
    </row>
    <row r="212" spans="1:39" ht="12.95" customHeight="1">
      <c r="A212" s="8" t="s">
        <v>613</v>
      </c>
      <c r="B212" s="8" t="s">
        <v>614</v>
      </c>
      <c r="C212" s="8" t="s">
        <v>239</v>
      </c>
      <c r="D212" s="8" t="s">
        <v>240</v>
      </c>
      <c r="E212" s="8" t="s">
        <v>241</v>
      </c>
      <c r="F212" s="8" t="s">
        <v>203</v>
      </c>
      <c r="G212" s="8" t="s">
        <v>204</v>
      </c>
      <c r="H212" s="9">
        <v>46408</v>
      </c>
      <c r="I212" s="9">
        <v>2</v>
      </c>
      <c r="J212" s="10">
        <v>273.5</v>
      </c>
      <c r="K212" s="10">
        <v>274.75</v>
      </c>
      <c r="L212" s="11">
        <v>4.549590536851683E-3</v>
      </c>
      <c r="M212" s="8" t="s">
        <v>59</v>
      </c>
      <c r="N212" s="10">
        <v>289.00244246681609</v>
      </c>
      <c r="O212" s="9">
        <v>13412025.35</v>
      </c>
      <c r="P212" s="9">
        <v>13412025.35</v>
      </c>
      <c r="Q212" s="9">
        <v>12750598</v>
      </c>
      <c r="R212" s="9">
        <v>92816</v>
      </c>
      <c r="S212" s="9">
        <v>-661427.35</v>
      </c>
      <c r="T212" s="9">
        <v>58010</v>
      </c>
      <c r="U212" s="11">
        <v>2.24E-2</v>
      </c>
      <c r="V212" s="11">
        <v>2.24E-2</v>
      </c>
      <c r="W212" s="9">
        <v>0</v>
      </c>
      <c r="X212" s="9">
        <v>0</v>
      </c>
      <c r="Y212" s="12">
        <v>46203</v>
      </c>
      <c r="Z212" s="8" t="s">
        <v>60</v>
      </c>
      <c r="AA212" s="13"/>
      <c r="AB212" s="12"/>
      <c r="AC212" s="12"/>
      <c r="AD212" s="12"/>
      <c r="AE212" s="8"/>
      <c r="AF212" s="12"/>
      <c r="AG212" s="8"/>
      <c r="AH212" s="8" t="s">
        <v>76</v>
      </c>
      <c r="AI212" s="8"/>
      <c r="AJ212" s="8"/>
      <c r="AK212" s="8" t="s">
        <v>209</v>
      </c>
      <c r="AL212" s="8" t="s">
        <v>241</v>
      </c>
      <c r="AM212" s="8" t="s">
        <v>65</v>
      </c>
    </row>
    <row r="213" spans="1:39" ht="12.95" customHeight="1">
      <c r="A213" s="8" t="s">
        <v>613</v>
      </c>
      <c r="B213" s="8" t="s">
        <v>614</v>
      </c>
      <c r="C213" s="8" t="s">
        <v>456</v>
      </c>
      <c r="D213" s="8" t="s">
        <v>457</v>
      </c>
      <c r="E213" s="8" t="s">
        <v>458</v>
      </c>
      <c r="F213" s="8" t="s">
        <v>203</v>
      </c>
      <c r="G213" s="8" t="s">
        <v>204</v>
      </c>
      <c r="H213" s="9">
        <v>6008</v>
      </c>
      <c r="I213" s="9">
        <v>2</v>
      </c>
      <c r="J213" s="10">
        <v>1454.1</v>
      </c>
      <c r="K213" s="10">
        <v>1465.4</v>
      </c>
      <c r="L213" s="11">
        <v>7.7112051317046537E-3</v>
      </c>
      <c r="M213" s="8" t="s">
        <v>59</v>
      </c>
      <c r="N213" s="10">
        <v>1488.5393075898801</v>
      </c>
      <c r="O213" s="9">
        <v>8943144.1600000001</v>
      </c>
      <c r="P213" s="9">
        <v>8943144.1600000001</v>
      </c>
      <c r="Q213" s="9">
        <v>8804123.1999999993</v>
      </c>
      <c r="R213" s="9">
        <v>12016</v>
      </c>
      <c r="S213" s="9">
        <v>-139020.96</v>
      </c>
      <c r="T213" s="9">
        <v>67890.399999999994</v>
      </c>
      <c r="U213" s="11">
        <v>1.54E-2</v>
      </c>
      <c r="V213" s="11">
        <v>1.55E-2</v>
      </c>
      <c r="W213" s="9">
        <v>0</v>
      </c>
      <c r="X213" s="9">
        <v>0</v>
      </c>
      <c r="Y213" s="12">
        <v>46203</v>
      </c>
      <c r="Z213" s="8" t="s">
        <v>60</v>
      </c>
      <c r="AA213" s="13"/>
      <c r="AB213" s="12"/>
      <c r="AC213" s="12"/>
      <c r="AD213" s="12"/>
      <c r="AE213" s="8"/>
      <c r="AF213" s="12"/>
      <c r="AG213" s="8"/>
      <c r="AH213" s="8" t="s">
        <v>76</v>
      </c>
      <c r="AI213" s="8"/>
      <c r="AJ213" s="8"/>
      <c r="AK213" s="8" t="s">
        <v>459</v>
      </c>
      <c r="AL213" s="8" t="s">
        <v>460</v>
      </c>
      <c r="AM213" s="8" t="s">
        <v>65</v>
      </c>
    </row>
    <row r="214" spans="1:39" ht="12.95" customHeight="1">
      <c r="A214" s="8" t="s">
        <v>613</v>
      </c>
      <c r="B214" s="8" t="s">
        <v>614</v>
      </c>
      <c r="C214" s="8" t="s">
        <v>466</v>
      </c>
      <c r="D214" s="8" t="s">
        <v>467</v>
      </c>
      <c r="E214" s="8" t="s">
        <v>468</v>
      </c>
      <c r="F214" s="8" t="s">
        <v>203</v>
      </c>
      <c r="G214" s="8" t="s">
        <v>204</v>
      </c>
      <c r="H214" s="9">
        <v>5209</v>
      </c>
      <c r="I214" s="9">
        <v>1</v>
      </c>
      <c r="J214" s="10">
        <v>1375.7</v>
      </c>
      <c r="K214" s="10">
        <v>1357.1</v>
      </c>
      <c r="L214" s="11">
        <v>-1.37056959693464E-2</v>
      </c>
      <c r="M214" s="8" t="s">
        <v>59</v>
      </c>
      <c r="N214" s="10">
        <v>1256.8522288347092</v>
      </c>
      <c r="O214" s="9">
        <v>6546943.2599999998</v>
      </c>
      <c r="P214" s="9">
        <v>6546943.2599999998</v>
      </c>
      <c r="Q214" s="9">
        <v>7069133.9000000004</v>
      </c>
      <c r="R214" s="9">
        <v>5209</v>
      </c>
      <c r="S214" s="9">
        <v>522190.64</v>
      </c>
      <c r="T214" s="9">
        <v>-96887.4</v>
      </c>
      <c r="U214" s="11">
        <v>1.24E-2</v>
      </c>
      <c r="V214" s="11">
        <v>1.24E-2</v>
      </c>
      <c r="W214" s="9">
        <v>0</v>
      </c>
      <c r="X214" s="9">
        <v>0</v>
      </c>
      <c r="Y214" s="12">
        <v>46203</v>
      </c>
      <c r="Z214" s="8" t="s">
        <v>60</v>
      </c>
      <c r="AA214" s="13"/>
      <c r="AB214" s="12"/>
      <c r="AC214" s="12"/>
      <c r="AD214" s="12"/>
      <c r="AE214" s="8"/>
      <c r="AF214" s="12"/>
      <c r="AG214" s="8"/>
      <c r="AH214" s="8" t="s">
        <v>76</v>
      </c>
      <c r="AI214" s="8"/>
      <c r="AJ214" s="8"/>
      <c r="AK214" s="8" t="s">
        <v>459</v>
      </c>
      <c r="AL214" s="8" t="s">
        <v>469</v>
      </c>
      <c r="AM214" s="8" t="s">
        <v>65</v>
      </c>
    </row>
    <row r="215" spans="1:39" ht="12.95" customHeight="1">
      <c r="A215" s="8" t="s">
        <v>613</v>
      </c>
      <c r="B215" s="8" t="s">
        <v>614</v>
      </c>
      <c r="C215" s="8" t="s">
        <v>255</v>
      </c>
      <c r="D215" s="8" t="s">
        <v>256</v>
      </c>
      <c r="E215" s="8" t="s">
        <v>257</v>
      </c>
      <c r="F215" s="8" t="s">
        <v>203</v>
      </c>
      <c r="G215" s="8" t="s">
        <v>204</v>
      </c>
      <c r="H215" s="9">
        <v>641</v>
      </c>
      <c r="I215" s="9">
        <v>1</v>
      </c>
      <c r="J215" s="10">
        <v>7426</v>
      </c>
      <c r="K215" s="10">
        <v>7073.5</v>
      </c>
      <c r="L215" s="11">
        <v>-4.9833887043189369E-2</v>
      </c>
      <c r="M215" s="8" t="s">
        <v>59</v>
      </c>
      <c r="N215" s="10">
        <v>3884.0328549141964</v>
      </c>
      <c r="O215" s="9">
        <v>2489665.06</v>
      </c>
      <c r="P215" s="9">
        <v>2489665.06</v>
      </c>
      <c r="Q215" s="9">
        <v>4534113.5</v>
      </c>
      <c r="R215" s="9">
        <v>641</v>
      </c>
      <c r="S215" s="9">
        <v>2044448.44</v>
      </c>
      <c r="T215" s="9">
        <v>-225952.5</v>
      </c>
      <c r="U215" s="11">
        <v>7.9000000000000008E-3</v>
      </c>
      <c r="V215" s="11">
        <v>8.0000000000000002E-3</v>
      </c>
      <c r="W215" s="9">
        <v>0</v>
      </c>
      <c r="X215" s="9">
        <v>0</v>
      </c>
      <c r="Y215" s="12">
        <v>46203</v>
      </c>
      <c r="Z215" s="8" t="s">
        <v>60</v>
      </c>
      <c r="AA215" s="13"/>
      <c r="AB215" s="12"/>
      <c r="AC215" s="12"/>
      <c r="AD215" s="12"/>
      <c r="AE215" s="8"/>
      <c r="AF215" s="12"/>
      <c r="AG215" s="8"/>
      <c r="AH215" s="8" t="s">
        <v>76</v>
      </c>
      <c r="AI215" s="8"/>
      <c r="AJ215" s="8"/>
      <c r="AK215" s="8" t="s">
        <v>221</v>
      </c>
      <c r="AL215" s="8" t="s">
        <v>257</v>
      </c>
      <c r="AM215" s="8" t="s">
        <v>65</v>
      </c>
    </row>
    <row r="216" spans="1:39" ht="12.95" customHeight="1">
      <c r="A216" s="8" t="s">
        <v>613</v>
      </c>
      <c r="B216" s="8" t="s">
        <v>614</v>
      </c>
      <c r="C216" s="8" t="s">
        <v>946</v>
      </c>
      <c r="D216" s="8" t="s">
        <v>947</v>
      </c>
      <c r="E216" s="8" t="s">
        <v>948</v>
      </c>
      <c r="F216" s="8" t="s">
        <v>203</v>
      </c>
      <c r="G216" s="8" t="s">
        <v>204</v>
      </c>
      <c r="H216" s="9">
        <v>12478</v>
      </c>
      <c r="I216" s="9">
        <v>2</v>
      </c>
      <c r="J216" s="10">
        <v>335.3</v>
      </c>
      <c r="K216" s="10">
        <v>327.05</v>
      </c>
      <c r="L216" s="11">
        <v>-2.5225500687968201E-2</v>
      </c>
      <c r="M216" s="8" t="s">
        <v>59</v>
      </c>
      <c r="N216" s="10">
        <v>426.72926751081906</v>
      </c>
      <c r="O216" s="9">
        <v>5324727.8</v>
      </c>
      <c r="P216" s="9">
        <v>5324727.8</v>
      </c>
      <c r="Q216" s="9">
        <v>4080929.9</v>
      </c>
      <c r="R216" s="9">
        <v>24956</v>
      </c>
      <c r="S216" s="9">
        <v>-1243797.8999999999</v>
      </c>
      <c r="T216" s="9">
        <v>-102943.5</v>
      </c>
      <c r="U216" s="11">
        <v>7.1999999999999998E-3</v>
      </c>
      <c r="V216" s="11">
        <v>7.1999999999999998E-3</v>
      </c>
      <c r="W216" s="9">
        <v>0</v>
      </c>
      <c r="X216" s="9">
        <v>0</v>
      </c>
      <c r="Y216" s="12">
        <v>46203</v>
      </c>
      <c r="Z216" s="8" t="s">
        <v>60</v>
      </c>
      <c r="AA216" s="13"/>
      <c r="AB216" s="12"/>
      <c r="AC216" s="12"/>
      <c r="AD216" s="12"/>
      <c r="AE216" s="8"/>
      <c r="AF216" s="12"/>
      <c r="AG216" s="8"/>
      <c r="AH216" s="8" t="s">
        <v>76</v>
      </c>
      <c r="AI216" s="8"/>
      <c r="AJ216" s="8"/>
      <c r="AK216" s="8" t="s">
        <v>598</v>
      </c>
      <c r="AL216" s="8" t="s">
        <v>949</v>
      </c>
      <c r="AM216" s="8" t="s">
        <v>65</v>
      </c>
    </row>
    <row r="217" spans="1:39" ht="12.95" customHeight="1">
      <c r="A217" s="8" t="s">
        <v>613</v>
      </c>
      <c r="B217" s="8" t="s">
        <v>614</v>
      </c>
      <c r="C217" s="8" t="s">
        <v>269</v>
      </c>
      <c r="D217" s="8" t="s">
        <v>270</v>
      </c>
      <c r="E217" s="8" t="s">
        <v>271</v>
      </c>
      <c r="F217" s="8" t="s">
        <v>203</v>
      </c>
      <c r="G217" s="8" t="s">
        <v>204</v>
      </c>
      <c r="H217" s="9">
        <v>3327</v>
      </c>
      <c r="I217" s="9">
        <v>2</v>
      </c>
      <c r="J217" s="10">
        <v>1102.4000000000001</v>
      </c>
      <c r="K217" s="10">
        <v>1071.8</v>
      </c>
      <c r="L217" s="11">
        <v>-2.8550102631087891E-2</v>
      </c>
      <c r="M217" s="8" t="s">
        <v>59</v>
      </c>
      <c r="N217" s="10">
        <v>1526.512052900511</v>
      </c>
      <c r="O217" s="9">
        <v>5078705.5999999996</v>
      </c>
      <c r="P217" s="9">
        <v>5078705.5999999996</v>
      </c>
      <c r="Q217" s="9">
        <v>3565878.6</v>
      </c>
      <c r="R217" s="9">
        <v>6654</v>
      </c>
      <c r="S217" s="9">
        <v>-1512827</v>
      </c>
      <c r="T217" s="9">
        <v>-101806.2</v>
      </c>
      <c r="U217" s="11">
        <v>6.3E-3</v>
      </c>
      <c r="V217" s="11">
        <v>6.3E-3</v>
      </c>
      <c r="W217" s="9">
        <v>0</v>
      </c>
      <c r="X217" s="9">
        <v>0</v>
      </c>
      <c r="Y217" s="12">
        <v>46203</v>
      </c>
      <c r="Z217" s="8" t="s">
        <v>60</v>
      </c>
      <c r="AA217" s="13"/>
      <c r="AB217" s="12"/>
      <c r="AC217" s="12"/>
      <c r="AD217" s="12"/>
      <c r="AE217" s="8"/>
      <c r="AF217" s="12"/>
      <c r="AG217" s="8"/>
      <c r="AH217" s="8" t="s">
        <v>76</v>
      </c>
      <c r="AI217" s="8"/>
      <c r="AJ217" s="8"/>
      <c r="AK217" s="8" t="s">
        <v>272</v>
      </c>
      <c r="AL217" s="8" t="s">
        <v>273</v>
      </c>
      <c r="AM217" s="8" t="s">
        <v>65</v>
      </c>
    </row>
    <row r="218" spans="1:39" ht="12.95" customHeight="1">
      <c r="A218" s="8" t="s">
        <v>613</v>
      </c>
      <c r="B218" s="8" t="s">
        <v>614</v>
      </c>
      <c r="C218" s="8" t="s">
        <v>274</v>
      </c>
      <c r="D218" s="8" t="s">
        <v>275</v>
      </c>
      <c r="E218" s="8" t="s">
        <v>276</v>
      </c>
      <c r="F218" s="8" t="s">
        <v>203</v>
      </c>
      <c r="G218" s="8" t="s">
        <v>204</v>
      </c>
      <c r="H218" s="9">
        <v>34107</v>
      </c>
      <c r="I218" s="9">
        <v>1</v>
      </c>
      <c r="J218" s="10">
        <v>798.9</v>
      </c>
      <c r="K218" s="10">
        <v>797.95</v>
      </c>
      <c r="L218" s="11">
        <v>-1.1905507863901247E-3</v>
      </c>
      <c r="M218" s="8" t="s">
        <v>59</v>
      </c>
      <c r="N218" s="10">
        <v>864.50706218664789</v>
      </c>
      <c r="O218" s="9">
        <v>29485742.370000001</v>
      </c>
      <c r="P218" s="9">
        <v>29485742.370000001</v>
      </c>
      <c r="Q218" s="9">
        <v>27215680.649999999</v>
      </c>
      <c r="R218" s="9">
        <v>34107</v>
      </c>
      <c r="S218" s="9">
        <v>-2270061.7200000002</v>
      </c>
      <c r="T218" s="9">
        <v>-32401.65</v>
      </c>
      <c r="U218" s="11">
        <v>4.7699999999999999E-2</v>
      </c>
      <c r="V218" s="11">
        <v>4.7899999999999998E-2</v>
      </c>
      <c r="W218" s="9">
        <v>0</v>
      </c>
      <c r="X218" s="9">
        <v>0</v>
      </c>
      <c r="Y218" s="12">
        <v>46203</v>
      </c>
      <c r="Z218" s="8" t="s">
        <v>60</v>
      </c>
      <c r="AA218" s="13"/>
      <c r="AB218" s="12"/>
      <c r="AC218" s="12"/>
      <c r="AD218" s="12"/>
      <c r="AE218" s="8"/>
      <c r="AF218" s="12"/>
      <c r="AG218" s="8"/>
      <c r="AH218" s="8" t="s">
        <v>76</v>
      </c>
      <c r="AI218" s="8"/>
      <c r="AJ218" s="8"/>
      <c r="AK218" s="8" t="s">
        <v>167</v>
      </c>
      <c r="AL218" s="8" t="s">
        <v>277</v>
      </c>
      <c r="AM218" s="8" t="s">
        <v>65</v>
      </c>
    </row>
    <row r="219" spans="1:39" ht="12.95" customHeight="1">
      <c r="A219" s="8" t="s">
        <v>613</v>
      </c>
      <c r="B219" s="8" t="s">
        <v>614</v>
      </c>
      <c r="C219" s="8" t="s">
        <v>278</v>
      </c>
      <c r="D219" s="8" t="s">
        <v>279</v>
      </c>
      <c r="E219" s="8" t="s">
        <v>280</v>
      </c>
      <c r="F219" s="8" t="s">
        <v>203</v>
      </c>
      <c r="G219" s="8" t="s">
        <v>204</v>
      </c>
      <c r="H219" s="9">
        <v>4764</v>
      </c>
      <c r="I219" s="9">
        <v>10</v>
      </c>
      <c r="J219" s="10">
        <v>583.25</v>
      </c>
      <c r="K219" s="10">
        <v>575.85</v>
      </c>
      <c r="L219" s="11">
        <v>-1.2850568724494226E-2</v>
      </c>
      <c r="M219" s="8" t="s">
        <v>59</v>
      </c>
      <c r="N219" s="10">
        <v>645.6900272879933</v>
      </c>
      <c r="O219" s="9">
        <v>3076067.29</v>
      </c>
      <c r="P219" s="9">
        <v>3076067.29</v>
      </c>
      <c r="Q219" s="9">
        <v>2743349.4</v>
      </c>
      <c r="R219" s="9">
        <v>47640</v>
      </c>
      <c r="S219" s="9">
        <v>-332717.89</v>
      </c>
      <c r="T219" s="9">
        <v>-35253.599999999999</v>
      </c>
      <c r="U219" s="11">
        <v>4.7999999999999996E-3</v>
      </c>
      <c r="V219" s="11">
        <v>4.7999999999999996E-3</v>
      </c>
      <c r="W219" s="9">
        <v>0</v>
      </c>
      <c r="X219" s="9">
        <v>0</v>
      </c>
      <c r="Y219" s="12">
        <v>46203</v>
      </c>
      <c r="Z219" s="8" t="s">
        <v>60</v>
      </c>
      <c r="AA219" s="13"/>
      <c r="AB219" s="12"/>
      <c r="AC219" s="12"/>
      <c r="AD219" s="12"/>
      <c r="AE219" s="8"/>
      <c r="AF219" s="12"/>
      <c r="AG219" s="8"/>
      <c r="AH219" s="8" t="s">
        <v>76</v>
      </c>
      <c r="AI219" s="8"/>
      <c r="AJ219" s="8"/>
      <c r="AK219" s="8" t="s">
        <v>281</v>
      </c>
      <c r="AL219" s="8" t="s">
        <v>280</v>
      </c>
      <c r="AM219" s="8" t="s">
        <v>65</v>
      </c>
    </row>
    <row r="220" spans="1:39" ht="12.95" customHeight="1">
      <c r="A220" s="8" t="s">
        <v>613</v>
      </c>
      <c r="B220" s="8" t="s">
        <v>614</v>
      </c>
      <c r="C220" s="8" t="s">
        <v>282</v>
      </c>
      <c r="D220" s="8" t="s">
        <v>283</v>
      </c>
      <c r="E220" s="8" t="s">
        <v>284</v>
      </c>
      <c r="F220" s="8" t="s">
        <v>203</v>
      </c>
      <c r="G220" s="8" t="s">
        <v>204</v>
      </c>
      <c r="H220" s="9">
        <v>1862</v>
      </c>
      <c r="I220" s="9">
        <v>2</v>
      </c>
      <c r="J220" s="10">
        <v>4813.6000000000004</v>
      </c>
      <c r="K220" s="10">
        <v>4794.3</v>
      </c>
      <c r="L220" s="11">
        <v>-4.0256137496610563E-3</v>
      </c>
      <c r="M220" s="8" t="s">
        <v>59</v>
      </c>
      <c r="N220" s="10">
        <v>4439.8956337271748</v>
      </c>
      <c r="O220" s="9">
        <v>8267085.6699999999</v>
      </c>
      <c r="P220" s="9">
        <v>8267085.6699999999</v>
      </c>
      <c r="Q220" s="9">
        <v>8926986.5999999996</v>
      </c>
      <c r="R220" s="9">
        <v>3724</v>
      </c>
      <c r="S220" s="9">
        <v>659900.93000000005</v>
      </c>
      <c r="T220" s="9">
        <v>-35936.6</v>
      </c>
      <c r="U220" s="11">
        <v>1.5699999999999999E-2</v>
      </c>
      <c r="V220" s="11">
        <v>1.5699999999999999E-2</v>
      </c>
      <c r="W220" s="9">
        <v>0</v>
      </c>
      <c r="X220" s="9">
        <v>0</v>
      </c>
      <c r="Y220" s="12">
        <v>46203</v>
      </c>
      <c r="Z220" s="8" t="s">
        <v>60</v>
      </c>
      <c r="AA220" s="13"/>
      <c r="AB220" s="12"/>
      <c r="AC220" s="12"/>
      <c r="AD220" s="12"/>
      <c r="AE220" s="8"/>
      <c r="AF220" s="12"/>
      <c r="AG220" s="8"/>
      <c r="AH220" s="8" t="s">
        <v>76</v>
      </c>
      <c r="AI220" s="8"/>
      <c r="AJ220" s="8"/>
      <c r="AK220" s="8" t="s">
        <v>221</v>
      </c>
      <c r="AL220" s="8" t="s">
        <v>285</v>
      </c>
      <c r="AM220" s="8" t="s">
        <v>65</v>
      </c>
    </row>
    <row r="221" spans="1:39" ht="12.95" customHeight="1">
      <c r="A221" s="8" t="s">
        <v>613</v>
      </c>
      <c r="B221" s="8" t="s">
        <v>614</v>
      </c>
      <c r="C221" s="8" t="s">
        <v>479</v>
      </c>
      <c r="D221" s="8" t="s">
        <v>480</v>
      </c>
      <c r="E221" s="8" t="s">
        <v>481</v>
      </c>
      <c r="F221" s="8" t="s">
        <v>203</v>
      </c>
      <c r="G221" s="8" t="s">
        <v>204</v>
      </c>
      <c r="H221" s="9">
        <v>1892</v>
      </c>
      <c r="I221" s="9">
        <v>1</v>
      </c>
      <c r="J221" s="10">
        <v>2151.3000000000002</v>
      </c>
      <c r="K221" s="10">
        <v>2118.1999999999998</v>
      </c>
      <c r="L221" s="11">
        <v>-1.5626475309224813E-2</v>
      </c>
      <c r="M221" s="8" t="s">
        <v>59</v>
      </c>
      <c r="N221" s="10">
        <v>2284.5192494714588</v>
      </c>
      <c r="O221" s="9">
        <v>4322310.42</v>
      </c>
      <c r="P221" s="9">
        <v>4322310.42</v>
      </c>
      <c r="Q221" s="9">
        <v>4007634.4</v>
      </c>
      <c r="R221" s="9">
        <v>1892</v>
      </c>
      <c r="S221" s="9">
        <v>-314676.02</v>
      </c>
      <c r="T221" s="9">
        <v>-62625.2</v>
      </c>
      <c r="U221" s="11">
        <v>7.0000000000000001E-3</v>
      </c>
      <c r="V221" s="11">
        <v>7.0000000000000001E-3</v>
      </c>
      <c r="W221" s="9">
        <v>0</v>
      </c>
      <c r="X221" s="9">
        <v>0</v>
      </c>
      <c r="Y221" s="12">
        <v>46203</v>
      </c>
      <c r="Z221" s="8" t="s">
        <v>60</v>
      </c>
      <c r="AA221" s="13"/>
      <c r="AB221" s="12"/>
      <c r="AC221" s="12"/>
      <c r="AD221" s="12"/>
      <c r="AE221" s="8"/>
      <c r="AF221" s="12"/>
      <c r="AG221" s="8"/>
      <c r="AH221" s="8" t="s">
        <v>76</v>
      </c>
      <c r="AI221" s="8"/>
      <c r="AJ221" s="8"/>
      <c r="AK221" s="8" t="s">
        <v>482</v>
      </c>
      <c r="AL221" s="8" t="s">
        <v>483</v>
      </c>
      <c r="AM221" s="8" t="s">
        <v>65</v>
      </c>
    </row>
    <row r="222" spans="1:39" ht="12.95" customHeight="1">
      <c r="A222" s="8" t="s">
        <v>613</v>
      </c>
      <c r="B222" s="8" t="s">
        <v>614</v>
      </c>
      <c r="C222" s="8" t="s">
        <v>484</v>
      </c>
      <c r="D222" s="8" t="s">
        <v>485</v>
      </c>
      <c r="E222" s="8" t="s">
        <v>486</v>
      </c>
      <c r="F222" s="8" t="s">
        <v>203</v>
      </c>
      <c r="G222" s="8" t="s">
        <v>204</v>
      </c>
      <c r="H222" s="9">
        <v>18258</v>
      </c>
      <c r="I222" s="9">
        <v>2</v>
      </c>
      <c r="J222" s="10">
        <v>1387.6</v>
      </c>
      <c r="K222" s="10">
        <v>1375.2</v>
      </c>
      <c r="L222" s="11">
        <v>-9.0168702734147767E-3</v>
      </c>
      <c r="M222" s="8" t="s">
        <v>59</v>
      </c>
      <c r="N222" s="10">
        <v>1316.3950082155768</v>
      </c>
      <c r="O222" s="9">
        <v>24034740.059999999</v>
      </c>
      <c r="P222" s="9">
        <v>24034740.059999999</v>
      </c>
      <c r="Q222" s="9">
        <v>25108401.600000001</v>
      </c>
      <c r="R222" s="9">
        <v>36516</v>
      </c>
      <c r="S222" s="9">
        <v>1073661.54</v>
      </c>
      <c r="T222" s="9">
        <v>-226399.2</v>
      </c>
      <c r="U222" s="11">
        <v>4.3999999999999997E-2</v>
      </c>
      <c r="V222" s="11">
        <v>4.4200000000000003E-2</v>
      </c>
      <c r="W222" s="9">
        <v>0</v>
      </c>
      <c r="X222" s="9">
        <v>0</v>
      </c>
      <c r="Y222" s="12">
        <v>46203</v>
      </c>
      <c r="Z222" s="8" t="s">
        <v>60</v>
      </c>
      <c r="AA222" s="13"/>
      <c r="AB222" s="12"/>
      <c r="AC222" s="12"/>
      <c r="AD222" s="12"/>
      <c r="AE222" s="8"/>
      <c r="AF222" s="12"/>
      <c r="AG222" s="8"/>
      <c r="AH222" s="8" t="s">
        <v>76</v>
      </c>
      <c r="AI222" s="8"/>
      <c r="AJ222" s="8"/>
      <c r="AK222" s="8" t="s">
        <v>167</v>
      </c>
      <c r="AL222" s="8" t="s">
        <v>487</v>
      </c>
      <c r="AM222" s="8" t="s">
        <v>65</v>
      </c>
    </row>
    <row r="223" spans="1:39" ht="12.95" customHeight="1">
      <c r="A223" s="8" t="s">
        <v>613</v>
      </c>
      <c r="B223" s="8" t="s">
        <v>614</v>
      </c>
      <c r="C223" s="8" t="s">
        <v>290</v>
      </c>
      <c r="D223" s="8" t="s">
        <v>291</v>
      </c>
      <c r="E223" s="8" t="s">
        <v>292</v>
      </c>
      <c r="F223" s="8" t="s">
        <v>203</v>
      </c>
      <c r="G223" s="8" t="s">
        <v>204</v>
      </c>
      <c r="H223" s="9">
        <v>7653</v>
      </c>
      <c r="I223" s="9">
        <v>10</v>
      </c>
      <c r="J223" s="10">
        <v>915.4</v>
      </c>
      <c r="K223" s="10">
        <v>924.2</v>
      </c>
      <c r="L223" s="11">
        <v>9.5217485392772132E-3</v>
      </c>
      <c r="M223" s="8" t="s">
        <v>59</v>
      </c>
      <c r="N223" s="10">
        <v>1022.0461858094865</v>
      </c>
      <c r="O223" s="9">
        <v>7821719.46</v>
      </c>
      <c r="P223" s="9">
        <v>7821719.46</v>
      </c>
      <c r="Q223" s="9">
        <v>7072902.5999999996</v>
      </c>
      <c r="R223" s="9">
        <v>76530</v>
      </c>
      <c r="S223" s="9">
        <v>-748816.86</v>
      </c>
      <c r="T223" s="9">
        <v>67346.399999999994</v>
      </c>
      <c r="U223" s="11">
        <v>1.24E-2</v>
      </c>
      <c r="V223" s="11">
        <v>1.24E-2</v>
      </c>
      <c r="W223" s="9">
        <v>0</v>
      </c>
      <c r="X223" s="9">
        <v>0</v>
      </c>
      <c r="Y223" s="12">
        <v>46203</v>
      </c>
      <c r="Z223" s="8" t="s">
        <v>60</v>
      </c>
      <c r="AA223" s="13"/>
      <c r="AB223" s="12"/>
      <c r="AC223" s="12"/>
      <c r="AD223" s="12"/>
      <c r="AE223" s="8"/>
      <c r="AF223" s="12"/>
      <c r="AG223" s="8"/>
      <c r="AH223" s="8" t="s">
        <v>76</v>
      </c>
      <c r="AI223" s="8"/>
      <c r="AJ223" s="8"/>
      <c r="AK223" s="8" t="s">
        <v>167</v>
      </c>
      <c r="AL223" s="8" t="s">
        <v>293</v>
      </c>
      <c r="AM223" s="8" t="s">
        <v>65</v>
      </c>
    </row>
    <row r="224" spans="1:39" ht="12.95" customHeight="1">
      <c r="A224" s="8" t="s">
        <v>613</v>
      </c>
      <c r="B224" s="8" t="s">
        <v>614</v>
      </c>
      <c r="C224" s="8" t="s">
        <v>298</v>
      </c>
      <c r="D224" s="8" t="s">
        <v>299</v>
      </c>
      <c r="E224" s="8" t="s">
        <v>300</v>
      </c>
      <c r="F224" s="8" t="s">
        <v>203</v>
      </c>
      <c r="G224" s="8" t="s">
        <v>204</v>
      </c>
      <c r="H224" s="9">
        <v>13421</v>
      </c>
      <c r="I224" s="9">
        <v>5</v>
      </c>
      <c r="J224" s="10">
        <v>1036.7</v>
      </c>
      <c r="K224" s="10">
        <v>1000.4</v>
      </c>
      <c r="L224" s="11">
        <v>-3.6285485805677732E-2</v>
      </c>
      <c r="M224" s="8" t="s">
        <v>59</v>
      </c>
      <c r="N224" s="10">
        <v>1516.6090045451158</v>
      </c>
      <c r="O224" s="9">
        <v>20354409.449999999</v>
      </c>
      <c r="P224" s="9">
        <v>20354409.449999999</v>
      </c>
      <c r="Q224" s="9">
        <v>13426368.4</v>
      </c>
      <c r="R224" s="9">
        <v>67105</v>
      </c>
      <c r="S224" s="9">
        <v>-6928041.0499999998</v>
      </c>
      <c r="T224" s="9">
        <v>-487182.3</v>
      </c>
      <c r="U224" s="11">
        <v>2.35E-2</v>
      </c>
      <c r="V224" s="11">
        <v>2.3599999999999999E-2</v>
      </c>
      <c r="W224" s="9">
        <v>0</v>
      </c>
      <c r="X224" s="9">
        <v>0</v>
      </c>
      <c r="Y224" s="12">
        <v>46203</v>
      </c>
      <c r="Z224" s="8" t="s">
        <v>60</v>
      </c>
      <c r="AA224" s="13"/>
      <c r="AB224" s="12"/>
      <c r="AC224" s="12"/>
      <c r="AD224" s="12"/>
      <c r="AE224" s="8"/>
      <c r="AF224" s="12"/>
      <c r="AG224" s="8"/>
      <c r="AH224" s="8" t="s">
        <v>76</v>
      </c>
      <c r="AI224" s="8"/>
      <c r="AJ224" s="8"/>
      <c r="AK224" s="8" t="s">
        <v>272</v>
      </c>
      <c r="AL224" s="8" t="s">
        <v>301</v>
      </c>
      <c r="AM224" s="8" t="s">
        <v>65</v>
      </c>
    </row>
    <row r="225" spans="1:39" ht="12.95" customHeight="1">
      <c r="A225" s="8" t="s">
        <v>613</v>
      </c>
      <c r="B225" s="8" t="s">
        <v>614</v>
      </c>
      <c r="C225" s="8" t="s">
        <v>306</v>
      </c>
      <c r="D225" s="8" t="s">
        <v>307</v>
      </c>
      <c r="E225" s="8" t="s">
        <v>308</v>
      </c>
      <c r="F225" s="8" t="s">
        <v>203</v>
      </c>
      <c r="G225" s="8" t="s">
        <v>204</v>
      </c>
      <c r="H225" s="9">
        <v>22881</v>
      </c>
      <c r="I225" s="9">
        <v>10</v>
      </c>
      <c r="J225" s="10">
        <v>489.5</v>
      </c>
      <c r="K225" s="10">
        <v>487.95</v>
      </c>
      <c r="L225" s="11">
        <v>-3.1765549748949688E-3</v>
      </c>
      <c r="M225" s="8" t="s">
        <v>59</v>
      </c>
      <c r="N225" s="10">
        <v>588.57781652899791</v>
      </c>
      <c r="O225" s="9">
        <v>13467249.02</v>
      </c>
      <c r="P225" s="9">
        <v>13467249.02</v>
      </c>
      <c r="Q225" s="9">
        <v>11164783.949999999</v>
      </c>
      <c r="R225" s="9">
        <v>228810</v>
      </c>
      <c r="S225" s="9">
        <v>-2302465.0699999998</v>
      </c>
      <c r="T225" s="9">
        <v>-35465.550000000003</v>
      </c>
      <c r="U225" s="11">
        <v>1.9599999999999999E-2</v>
      </c>
      <c r="V225" s="11">
        <v>1.9599999999999999E-2</v>
      </c>
      <c r="W225" s="9">
        <v>0</v>
      </c>
      <c r="X225" s="9">
        <v>0</v>
      </c>
      <c r="Y225" s="12">
        <v>46203</v>
      </c>
      <c r="Z225" s="8" t="s">
        <v>60</v>
      </c>
      <c r="AA225" s="13"/>
      <c r="AB225" s="12"/>
      <c r="AC225" s="12"/>
      <c r="AD225" s="12"/>
      <c r="AE225" s="8"/>
      <c r="AF225" s="12"/>
      <c r="AG225" s="8"/>
      <c r="AH225" s="8" t="s">
        <v>76</v>
      </c>
      <c r="AI225" s="8"/>
      <c r="AJ225" s="8"/>
      <c r="AK225" s="8" t="s">
        <v>281</v>
      </c>
      <c r="AL225" s="8" t="s">
        <v>308</v>
      </c>
      <c r="AM225" s="8" t="s">
        <v>65</v>
      </c>
    </row>
    <row r="226" spans="1:39" ht="12.95" customHeight="1">
      <c r="A226" s="8" t="s">
        <v>613</v>
      </c>
      <c r="B226" s="8" t="s">
        <v>614</v>
      </c>
      <c r="C226" s="8" t="s">
        <v>312</v>
      </c>
      <c r="D226" s="8" t="s">
        <v>313</v>
      </c>
      <c r="E226" s="8" t="s">
        <v>314</v>
      </c>
      <c r="F226" s="8" t="s">
        <v>203</v>
      </c>
      <c r="G226" s="8" t="s">
        <v>204</v>
      </c>
      <c r="H226" s="9">
        <v>35935</v>
      </c>
      <c r="I226" s="9">
        <v>1</v>
      </c>
      <c r="J226" s="10">
        <v>395.5</v>
      </c>
      <c r="K226" s="10">
        <v>392.25</v>
      </c>
      <c r="L226" s="11">
        <v>-8.2855321861057991E-3</v>
      </c>
      <c r="M226" s="8" t="s">
        <v>59</v>
      </c>
      <c r="N226" s="10">
        <v>391.70763823570337</v>
      </c>
      <c r="O226" s="9">
        <v>14076013.98</v>
      </c>
      <c r="P226" s="9">
        <v>14076013.98</v>
      </c>
      <c r="Q226" s="9">
        <v>14095503.75</v>
      </c>
      <c r="R226" s="9">
        <v>35935</v>
      </c>
      <c r="S226" s="9">
        <v>19489.77</v>
      </c>
      <c r="T226" s="9">
        <v>-116788.75</v>
      </c>
      <c r="U226" s="11">
        <v>2.47E-2</v>
      </c>
      <c r="V226" s="11">
        <v>2.4799999999999999E-2</v>
      </c>
      <c r="W226" s="9">
        <v>0</v>
      </c>
      <c r="X226" s="9">
        <v>0</v>
      </c>
      <c r="Y226" s="12">
        <v>46203</v>
      </c>
      <c r="Z226" s="8" t="s">
        <v>60</v>
      </c>
      <c r="AA226" s="13"/>
      <c r="AB226" s="12"/>
      <c r="AC226" s="12"/>
      <c r="AD226" s="12"/>
      <c r="AE226" s="8"/>
      <c r="AF226" s="12"/>
      <c r="AG226" s="8"/>
      <c r="AH226" s="8" t="s">
        <v>76</v>
      </c>
      <c r="AI226" s="8"/>
      <c r="AJ226" s="8"/>
      <c r="AK226" s="8" t="s">
        <v>167</v>
      </c>
      <c r="AL226" s="8" t="s">
        <v>315</v>
      </c>
      <c r="AM226" s="8" t="s">
        <v>65</v>
      </c>
    </row>
    <row r="227" spans="1:39" ht="12.95" customHeight="1">
      <c r="A227" s="8" t="s">
        <v>613</v>
      </c>
      <c r="B227" s="8" t="s">
        <v>614</v>
      </c>
      <c r="C227" s="8" t="s">
        <v>605</v>
      </c>
      <c r="D227" s="8" t="s">
        <v>606</v>
      </c>
      <c r="E227" s="8" t="s">
        <v>607</v>
      </c>
      <c r="F227" s="8" t="s">
        <v>203</v>
      </c>
      <c r="G227" s="8" t="s">
        <v>204</v>
      </c>
      <c r="H227" s="9">
        <v>7177</v>
      </c>
      <c r="I227" s="9">
        <v>2</v>
      </c>
      <c r="J227" s="10">
        <v>560.75</v>
      </c>
      <c r="K227" s="10">
        <v>564</v>
      </c>
      <c r="L227" s="11">
        <v>5.7624113475177301E-3</v>
      </c>
      <c r="M227" s="8" t="s">
        <v>59</v>
      </c>
      <c r="N227" s="10">
        <v>625.46956806465096</v>
      </c>
      <c r="O227" s="9">
        <v>4488995.09</v>
      </c>
      <c r="P227" s="9">
        <v>4488995.09</v>
      </c>
      <c r="Q227" s="9">
        <v>4047828</v>
      </c>
      <c r="R227" s="9">
        <v>14354</v>
      </c>
      <c r="S227" s="9">
        <v>-441167.09</v>
      </c>
      <c r="T227" s="9">
        <v>23325.25</v>
      </c>
      <c r="U227" s="11">
        <v>7.1000000000000004E-3</v>
      </c>
      <c r="V227" s="11">
        <v>7.1000000000000004E-3</v>
      </c>
      <c r="W227" s="9">
        <v>0</v>
      </c>
      <c r="X227" s="9">
        <v>0</v>
      </c>
      <c r="Y227" s="12">
        <v>46203</v>
      </c>
      <c r="Z227" s="8" t="s">
        <v>60</v>
      </c>
      <c r="AA227" s="13"/>
      <c r="AB227" s="12"/>
      <c r="AC227" s="12"/>
      <c r="AD227" s="12"/>
      <c r="AE227" s="8"/>
      <c r="AF227" s="12"/>
      <c r="AG227" s="8"/>
      <c r="AH227" s="8" t="s">
        <v>76</v>
      </c>
      <c r="AI227" s="8"/>
      <c r="AJ227" s="8"/>
      <c r="AK227" s="8" t="s">
        <v>77</v>
      </c>
      <c r="AL227" s="8" t="s">
        <v>608</v>
      </c>
      <c r="AM227" s="8" t="s">
        <v>65</v>
      </c>
    </row>
    <row r="228" spans="1:39" ht="12.95" customHeight="1">
      <c r="A228" s="8" t="s">
        <v>613</v>
      </c>
      <c r="B228" s="8" t="s">
        <v>614</v>
      </c>
      <c r="C228" s="8" t="s">
        <v>321</v>
      </c>
      <c r="D228" s="8" t="s">
        <v>322</v>
      </c>
      <c r="E228" s="8" t="s">
        <v>323</v>
      </c>
      <c r="F228" s="8" t="s">
        <v>203</v>
      </c>
      <c r="G228" s="8" t="s">
        <v>204</v>
      </c>
      <c r="H228" s="9">
        <v>1441</v>
      </c>
      <c r="I228" s="9">
        <v>5</v>
      </c>
      <c r="J228" s="10">
        <v>3093</v>
      </c>
      <c r="K228" s="10">
        <v>3068.8</v>
      </c>
      <c r="L228" s="11">
        <v>-7.8858185610010435E-3</v>
      </c>
      <c r="M228" s="8" t="s">
        <v>59</v>
      </c>
      <c r="N228" s="10">
        <v>2477.2434559333797</v>
      </c>
      <c r="O228" s="9">
        <v>3569707.82</v>
      </c>
      <c r="P228" s="9">
        <v>3569707.82</v>
      </c>
      <c r="Q228" s="9">
        <v>4422140.8</v>
      </c>
      <c r="R228" s="9">
        <v>7205</v>
      </c>
      <c r="S228" s="9">
        <v>852432.98</v>
      </c>
      <c r="T228" s="9">
        <v>-34872.199999999997</v>
      </c>
      <c r="U228" s="11">
        <v>7.7999999999999996E-3</v>
      </c>
      <c r="V228" s="11">
        <v>7.7999999999999996E-3</v>
      </c>
      <c r="W228" s="9">
        <v>0</v>
      </c>
      <c r="X228" s="9">
        <v>0</v>
      </c>
      <c r="Y228" s="12">
        <v>46203</v>
      </c>
      <c r="Z228" s="8" t="s">
        <v>60</v>
      </c>
      <c r="AA228" s="13"/>
      <c r="AB228" s="12"/>
      <c r="AC228" s="12"/>
      <c r="AD228" s="12"/>
      <c r="AE228" s="8"/>
      <c r="AF228" s="12"/>
      <c r="AG228" s="8"/>
      <c r="AH228" s="8" t="s">
        <v>76</v>
      </c>
      <c r="AI228" s="8"/>
      <c r="AJ228" s="8"/>
      <c r="AK228" s="8" t="s">
        <v>221</v>
      </c>
      <c r="AL228" s="8" t="s">
        <v>324</v>
      </c>
      <c r="AM228" s="8" t="s">
        <v>65</v>
      </c>
    </row>
    <row r="229" spans="1:39" ht="12.95" customHeight="1">
      <c r="A229" s="8" t="s">
        <v>613</v>
      </c>
      <c r="B229" s="8" t="s">
        <v>614</v>
      </c>
      <c r="C229" s="8" t="s">
        <v>329</v>
      </c>
      <c r="D229" s="8" t="s">
        <v>330</v>
      </c>
      <c r="E229" s="8" t="s">
        <v>331</v>
      </c>
      <c r="F229" s="8" t="s">
        <v>203</v>
      </c>
      <c r="G229" s="8" t="s">
        <v>204</v>
      </c>
      <c r="H229" s="9">
        <v>288</v>
      </c>
      <c r="I229" s="9">
        <v>5</v>
      </c>
      <c r="J229" s="10">
        <v>13412</v>
      </c>
      <c r="K229" s="10">
        <v>14115</v>
      </c>
      <c r="L229" s="11">
        <v>4.9805171803046402E-2</v>
      </c>
      <c r="M229" s="8" t="s">
        <v>59</v>
      </c>
      <c r="N229" s="10">
        <v>12250.335069444445</v>
      </c>
      <c r="O229" s="9">
        <v>3528096.5</v>
      </c>
      <c r="P229" s="9">
        <v>3528096.5</v>
      </c>
      <c r="Q229" s="9">
        <v>4065120</v>
      </c>
      <c r="R229" s="9">
        <v>1440</v>
      </c>
      <c r="S229" s="9">
        <v>537023.5</v>
      </c>
      <c r="T229" s="9">
        <v>202464</v>
      </c>
      <c r="U229" s="11">
        <v>7.1000000000000004E-3</v>
      </c>
      <c r="V229" s="11">
        <v>7.1999999999999998E-3</v>
      </c>
      <c r="W229" s="9">
        <v>0</v>
      </c>
      <c r="X229" s="9">
        <v>0</v>
      </c>
      <c r="Y229" s="12">
        <v>46203</v>
      </c>
      <c r="Z229" s="8" t="s">
        <v>60</v>
      </c>
      <c r="AA229" s="13"/>
      <c r="AB229" s="12"/>
      <c r="AC229" s="12"/>
      <c r="AD229" s="12"/>
      <c r="AE229" s="8"/>
      <c r="AF229" s="12"/>
      <c r="AG229" s="8"/>
      <c r="AH229" s="8" t="s">
        <v>76</v>
      </c>
      <c r="AI229" s="8"/>
      <c r="AJ229" s="8"/>
      <c r="AK229" s="8" t="s">
        <v>221</v>
      </c>
      <c r="AL229" s="8" t="s">
        <v>332</v>
      </c>
      <c r="AM229" s="8" t="s">
        <v>65</v>
      </c>
    </row>
    <row r="230" spans="1:39" ht="12.95" customHeight="1">
      <c r="A230" s="8" t="s">
        <v>613</v>
      </c>
      <c r="B230" s="8" t="s">
        <v>614</v>
      </c>
      <c r="C230" s="8" t="s">
        <v>341</v>
      </c>
      <c r="D230" s="8" t="s">
        <v>342</v>
      </c>
      <c r="E230" s="8" t="s">
        <v>343</v>
      </c>
      <c r="F230" s="8" t="s">
        <v>203</v>
      </c>
      <c r="G230" s="8" t="s">
        <v>204</v>
      </c>
      <c r="H230" s="9">
        <v>31037</v>
      </c>
      <c r="I230" s="9">
        <v>10</v>
      </c>
      <c r="J230" s="10">
        <v>304.14999999999998</v>
      </c>
      <c r="K230" s="10">
        <v>303.05</v>
      </c>
      <c r="L230" s="11">
        <v>-3.629764065335753E-3</v>
      </c>
      <c r="M230" s="8" t="s">
        <v>59</v>
      </c>
      <c r="N230" s="10">
        <v>352.30206431033929</v>
      </c>
      <c r="O230" s="9">
        <v>10934399.17</v>
      </c>
      <c r="P230" s="9">
        <v>10934399.17</v>
      </c>
      <c r="Q230" s="9">
        <v>9405762.8499999996</v>
      </c>
      <c r="R230" s="9">
        <v>310370</v>
      </c>
      <c r="S230" s="9">
        <v>-1528636.32</v>
      </c>
      <c r="T230" s="9">
        <v>-34140.699999999997</v>
      </c>
      <c r="U230" s="11">
        <v>1.6500000000000001E-2</v>
      </c>
      <c r="V230" s="11">
        <v>1.6500000000000001E-2</v>
      </c>
      <c r="W230" s="9">
        <v>0</v>
      </c>
      <c r="X230" s="9">
        <v>0</v>
      </c>
      <c r="Y230" s="12">
        <v>46203</v>
      </c>
      <c r="Z230" s="8" t="s">
        <v>60</v>
      </c>
      <c r="AA230" s="13"/>
      <c r="AB230" s="12"/>
      <c r="AC230" s="12"/>
      <c r="AD230" s="12"/>
      <c r="AE230" s="8"/>
      <c r="AF230" s="12"/>
      <c r="AG230" s="8"/>
      <c r="AH230" s="8" t="s">
        <v>76</v>
      </c>
      <c r="AI230" s="8"/>
      <c r="AJ230" s="8"/>
      <c r="AK230" s="8" t="s">
        <v>344</v>
      </c>
      <c r="AL230" s="8" t="s">
        <v>343</v>
      </c>
      <c r="AM230" s="8" t="s">
        <v>65</v>
      </c>
    </row>
    <row r="231" spans="1:39" ht="12.95" customHeight="1">
      <c r="A231" s="8" t="s">
        <v>613</v>
      </c>
      <c r="B231" s="8" t="s">
        <v>614</v>
      </c>
      <c r="C231" s="8" t="s">
        <v>520</v>
      </c>
      <c r="D231" s="8" t="s">
        <v>521</v>
      </c>
      <c r="E231" s="8" t="s">
        <v>522</v>
      </c>
      <c r="F231" s="8" t="s">
        <v>203</v>
      </c>
      <c r="G231" s="8" t="s">
        <v>204</v>
      </c>
      <c r="H231" s="9">
        <v>1630</v>
      </c>
      <c r="I231" s="9">
        <v>1</v>
      </c>
      <c r="J231" s="10">
        <v>1387.3</v>
      </c>
      <c r="K231" s="10">
        <v>1405.2</v>
      </c>
      <c r="L231" s="11">
        <v>1.2738400227725591E-2</v>
      </c>
      <c r="M231" s="8" t="s">
        <v>59</v>
      </c>
      <c r="N231" s="10">
        <v>1222.1944723926381</v>
      </c>
      <c r="O231" s="9">
        <v>1992176.99</v>
      </c>
      <c r="P231" s="9">
        <v>1992176.99</v>
      </c>
      <c r="Q231" s="9">
        <v>2290476</v>
      </c>
      <c r="R231" s="9">
        <v>1630</v>
      </c>
      <c r="S231" s="9">
        <v>298299.01</v>
      </c>
      <c r="T231" s="9">
        <v>29177</v>
      </c>
      <c r="U231" s="11">
        <v>4.0000000000000001E-3</v>
      </c>
      <c r="V231" s="11">
        <v>4.0000000000000001E-3</v>
      </c>
      <c r="W231" s="9">
        <v>0</v>
      </c>
      <c r="X231" s="9">
        <v>0</v>
      </c>
      <c r="Y231" s="12">
        <v>46203</v>
      </c>
      <c r="Z231" s="8" t="s">
        <v>60</v>
      </c>
      <c r="AA231" s="13"/>
      <c r="AB231" s="12"/>
      <c r="AC231" s="12"/>
      <c r="AD231" s="12"/>
      <c r="AE231" s="8"/>
      <c r="AF231" s="12"/>
      <c r="AG231" s="8"/>
      <c r="AH231" s="8" t="s">
        <v>76</v>
      </c>
      <c r="AI231" s="8"/>
      <c r="AJ231" s="8"/>
      <c r="AK231" s="8" t="s">
        <v>523</v>
      </c>
      <c r="AL231" s="8" t="s">
        <v>522</v>
      </c>
      <c r="AM231" s="8" t="s">
        <v>65</v>
      </c>
    </row>
    <row r="232" spans="1:39" ht="12.95" customHeight="1">
      <c r="A232" s="8" t="s">
        <v>613</v>
      </c>
      <c r="B232" s="8" t="s">
        <v>614</v>
      </c>
      <c r="C232" s="8" t="s">
        <v>524</v>
      </c>
      <c r="D232" s="8" t="s">
        <v>525</v>
      </c>
      <c r="E232" s="8" t="s">
        <v>526</v>
      </c>
      <c r="F232" s="8" t="s">
        <v>203</v>
      </c>
      <c r="G232" s="8" t="s">
        <v>204</v>
      </c>
      <c r="H232" s="9">
        <v>10259</v>
      </c>
      <c r="I232" s="9">
        <v>10</v>
      </c>
      <c r="J232" s="10">
        <v>356.1</v>
      </c>
      <c r="K232" s="10">
        <v>356.65</v>
      </c>
      <c r="L232" s="11">
        <v>1.5421281368288237E-3</v>
      </c>
      <c r="M232" s="8" t="s">
        <v>59</v>
      </c>
      <c r="N232" s="10">
        <v>355.98405497611856</v>
      </c>
      <c r="O232" s="9">
        <v>3652040.42</v>
      </c>
      <c r="P232" s="9">
        <v>3652040.42</v>
      </c>
      <c r="Q232" s="9">
        <v>3658872.35</v>
      </c>
      <c r="R232" s="9">
        <v>102590</v>
      </c>
      <c r="S232" s="9">
        <v>6831.93</v>
      </c>
      <c r="T232" s="9">
        <v>5642.45</v>
      </c>
      <c r="U232" s="11">
        <v>6.4000000000000003E-3</v>
      </c>
      <c r="V232" s="11">
        <v>6.4000000000000003E-3</v>
      </c>
      <c r="W232" s="9">
        <v>0</v>
      </c>
      <c r="X232" s="9">
        <v>0</v>
      </c>
      <c r="Y232" s="12">
        <v>46203</v>
      </c>
      <c r="Z232" s="8" t="s">
        <v>60</v>
      </c>
      <c r="AA232" s="13"/>
      <c r="AB232" s="12"/>
      <c r="AC232" s="12"/>
      <c r="AD232" s="12"/>
      <c r="AE232" s="8"/>
      <c r="AF232" s="12"/>
      <c r="AG232" s="8"/>
      <c r="AH232" s="8" t="s">
        <v>76</v>
      </c>
      <c r="AI232" s="8"/>
      <c r="AJ232" s="8"/>
      <c r="AK232" s="8" t="s">
        <v>527</v>
      </c>
      <c r="AL232" s="8" t="s">
        <v>528</v>
      </c>
      <c r="AM232" s="8" t="s">
        <v>65</v>
      </c>
    </row>
    <row r="233" spans="1:39" ht="12.95" customHeight="1">
      <c r="A233" s="8" t="s">
        <v>613</v>
      </c>
      <c r="B233" s="8" t="s">
        <v>614</v>
      </c>
      <c r="C233" s="8" t="s">
        <v>534</v>
      </c>
      <c r="D233" s="8" t="s">
        <v>535</v>
      </c>
      <c r="E233" s="8" t="s">
        <v>536</v>
      </c>
      <c r="F233" s="8" t="s">
        <v>203</v>
      </c>
      <c r="G233" s="8" t="s">
        <v>204</v>
      </c>
      <c r="H233" s="9">
        <v>8684</v>
      </c>
      <c r="I233" s="9">
        <v>10</v>
      </c>
      <c r="J233" s="10">
        <v>286.25</v>
      </c>
      <c r="K233" s="10">
        <v>286.3</v>
      </c>
      <c r="L233" s="11">
        <v>1.7464198393293747E-4</v>
      </c>
      <c r="M233" s="8" t="s">
        <v>59</v>
      </c>
      <c r="N233" s="10">
        <v>296.13889912482728</v>
      </c>
      <c r="O233" s="9">
        <v>2571670.2000000002</v>
      </c>
      <c r="P233" s="9">
        <v>2571670.2000000002</v>
      </c>
      <c r="Q233" s="9">
        <v>2486229.2000000002</v>
      </c>
      <c r="R233" s="9">
        <v>86840</v>
      </c>
      <c r="S233" s="9">
        <v>-85441</v>
      </c>
      <c r="T233" s="9">
        <v>434.2</v>
      </c>
      <c r="U233" s="11">
        <v>4.4000000000000003E-3</v>
      </c>
      <c r="V233" s="11">
        <v>4.4000000000000003E-3</v>
      </c>
      <c r="W233" s="9">
        <v>0</v>
      </c>
      <c r="X233" s="9">
        <v>0</v>
      </c>
      <c r="Y233" s="12">
        <v>46203</v>
      </c>
      <c r="Z233" s="8" t="s">
        <v>60</v>
      </c>
      <c r="AA233" s="13"/>
      <c r="AB233" s="12"/>
      <c r="AC233" s="12"/>
      <c r="AD233" s="12"/>
      <c r="AE233" s="8"/>
      <c r="AF233" s="12"/>
      <c r="AG233" s="8"/>
      <c r="AH233" s="8" t="s">
        <v>76</v>
      </c>
      <c r="AI233" s="8"/>
      <c r="AJ233" s="8"/>
      <c r="AK233" s="8" t="s">
        <v>527</v>
      </c>
      <c r="AL233" s="8" t="s">
        <v>537</v>
      </c>
      <c r="AM233" s="8" t="s">
        <v>65</v>
      </c>
    </row>
    <row r="234" spans="1:39" ht="12.95" customHeight="1">
      <c r="A234" s="8" t="s">
        <v>613</v>
      </c>
      <c r="B234" s="8" t="s">
        <v>614</v>
      </c>
      <c r="C234" s="8" t="s">
        <v>545</v>
      </c>
      <c r="D234" s="8" t="s">
        <v>546</v>
      </c>
      <c r="E234" s="8" t="s">
        <v>171</v>
      </c>
      <c r="F234" s="8" t="s">
        <v>203</v>
      </c>
      <c r="G234" s="8" t="s">
        <v>204</v>
      </c>
      <c r="H234" s="9">
        <v>14015</v>
      </c>
      <c r="I234" s="9">
        <v>1</v>
      </c>
      <c r="J234" s="10">
        <v>1036.0999999999999</v>
      </c>
      <c r="K234" s="10">
        <v>1026.9000000000001</v>
      </c>
      <c r="L234" s="11">
        <v>-8.9590028240334983E-3</v>
      </c>
      <c r="M234" s="8" t="s">
        <v>59</v>
      </c>
      <c r="N234" s="10">
        <v>818.45314520156978</v>
      </c>
      <c r="O234" s="9">
        <v>11470620.83</v>
      </c>
      <c r="P234" s="9">
        <v>11470620.83</v>
      </c>
      <c r="Q234" s="9">
        <v>14392003.5</v>
      </c>
      <c r="R234" s="9">
        <v>14015</v>
      </c>
      <c r="S234" s="9">
        <v>2921382.67</v>
      </c>
      <c r="T234" s="9">
        <v>-128938</v>
      </c>
      <c r="U234" s="11">
        <v>2.52E-2</v>
      </c>
      <c r="V234" s="11">
        <v>2.53E-2</v>
      </c>
      <c r="W234" s="9">
        <v>0</v>
      </c>
      <c r="X234" s="9">
        <v>0</v>
      </c>
      <c r="Y234" s="12">
        <v>46203</v>
      </c>
      <c r="Z234" s="8" t="s">
        <v>60</v>
      </c>
      <c r="AA234" s="13"/>
      <c r="AB234" s="12"/>
      <c r="AC234" s="12"/>
      <c r="AD234" s="12"/>
      <c r="AE234" s="8"/>
      <c r="AF234" s="12"/>
      <c r="AG234" s="8"/>
      <c r="AH234" s="8" t="s">
        <v>76</v>
      </c>
      <c r="AI234" s="8"/>
      <c r="AJ234" s="8"/>
      <c r="AK234" s="8" t="s">
        <v>167</v>
      </c>
      <c r="AL234" s="8" t="s">
        <v>171</v>
      </c>
      <c r="AM234" s="8" t="s">
        <v>65</v>
      </c>
    </row>
    <row r="235" spans="1:39" ht="12.95" customHeight="1">
      <c r="A235" s="8" t="s">
        <v>613</v>
      </c>
      <c r="B235" s="8" t="s">
        <v>614</v>
      </c>
      <c r="C235" s="8" t="s">
        <v>550</v>
      </c>
      <c r="D235" s="8" t="s">
        <v>551</v>
      </c>
      <c r="E235" s="8" t="s">
        <v>552</v>
      </c>
      <c r="F235" s="8" t="s">
        <v>203</v>
      </c>
      <c r="G235" s="8" t="s">
        <v>204</v>
      </c>
      <c r="H235" s="9">
        <v>1131</v>
      </c>
      <c r="I235" s="9">
        <v>10</v>
      </c>
      <c r="J235" s="10">
        <v>1755.4</v>
      </c>
      <c r="K235" s="10">
        <v>1765.7</v>
      </c>
      <c r="L235" s="11">
        <v>5.8333805289686813E-3</v>
      </c>
      <c r="M235" s="8" t="s">
        <v>59</v>
      </c>
      <c r="N235" s="10">
        <v>1667.5842440318302</v>
      </c>
      <c r="O235" s="9">
        <v>1886037.78</v>
      </c>
      <c r="P235" s="9">
        <v>1886037.78</v>
      </c>
      <c r="Q235" s="9">
        <v>1997006.7</v>
      </c>
      <c r="R235" s="9">
        <v>11310</v>
      </c>
      <c r="S235" s="9">
        <v>110968.92</v>
      </c>
      <c r="T235" s="9">
        <v>11649.3</v>
      </c>
      <c r="U235" s="11">
        <v>3.5000000000000001E-3</v>
      </c>
      <c r="V235" s="11">
        <v>3.5000000000000001E-3</v>
      </c>
      <c r="W235" s="9">
        <v>0</v>
      </c>
      <c r="X235" s="9">
        <v>0</v>
      </c>
      <c r="Y235" s="12">
        <v>46203</v>
      </c>
      <c r="Z235" s="8" t="s">
        <v>60</v>
      </c>
      <c r="AA235" s="13"/>
      <c r="AB235" s="12"/>
      <c r="AC235" s="12"/>
      <c r="AD235" s="12"/>
      <c r="AE235" s="8"/>
      <c r="AF235" s="12"/>
      <c r="AG235" s="8"/>
      <c r="AH235" s="8" t="s">
        <v>76</v>
      </c>
      <c r="AI235" s="8"/>
      <c r="AJ235" s="8"/>
      <c r="AK235" s="8" t="s">
        <v>281</v>
      </c>
      <c r="AL235" s="8" t="s">
        <v>552</v>
      </c>
      <c r="AM235" s="8" t="s">
        <v>65</v>
      </c>
    </row>
    <row r="236" spans="1:39" ht="12.95" customHeight="1">
      <c r="A236" s="8" t="s">
        <v>613</v>
      </c>
      <c r="B236" s="8" t="s">
        <v>614</v>
      </c>
      <c r="C236" s="8" t="s">
        <v>609</v>
      </c>
      <c r="D236" s="8" t="s">
        <v>610</v>
      </c>
      <c r="E236" s="8" t="s">
        <v>611</v>
      </c>
      <c r="F236" s="8" t="s">
        <v>203</v>
      </c>
      <c r="G236" s="8" t="s">
        <v>204</v>
      </c>
      <c r="H236" s="9">
        <v>20250</v>
      </c>
      <c r="I236" s="9">
        <v>10</v>
      </c>
      <c r="J236" s="10">
        <v>584.75</v>
      </c>
      <c r="K236" s="10">
        <v>588.95000000000005</v>
      </c>
      <c r="L236" s="11">
        <v>7.1313354274556411E-3</v>
      </c>
      <c r="M236" s="8" t="s">
        <v>59</v>
      </c>
      <c r="N236" s="10">
        <v>433.65791456790123</v>
      </c>
      <c r="O236" s="9">
        <v>8781572.7699999996</v>
      </c>
      <c r="P236" s="9">
        <v>8781572.7699999996</v>
      </c>
      <c r="Q236" s="9">
        <v>11926237.5</v>
      </c>
      <c r="R236" s="9">
        <v>202500</v>
      </c>
      <c r="S236" s="9">
        <v>3144664.73</v>
      </c>
      <c r="T236" s="9">
        <v>85050</v>
      </c>
      <c r="U236" s="11">
        <v>2.0899999999999998E-2</v>
      </c>
      <c r="V236" s="11">
        <v>2.1000000000000001E-2</v>
      </c>
      <c r="W236" s="9">
        <v>0</v>
      </c>
      <c r="X236" s="9">
        <v>0</v>
      </c>
      <c r="Y236" s="12">
        <v>46203</v>
      </c>
      <c r="Z236" s="8" t="s">
        <v>60</v>
      </c>
      <c r="AA236" s="13"/>
      <c r="AB236" s="12"/>
      <c r="AC236" s="12"/>
      <c r="AD236" s="12"/>
      <c r="AE236" s="8"/>
      <c r="AF236" s="12"/>
      <c r="AG236" s="8"/>
      <c r="AH236" s="8" t="s">
        <v>76</v>
      </c>
      <c r="AI236" s="8"/>
      <c r="AJ236" s="8"/>
      <c r="AK236" s="8" t="s">
        <v>281</v>
      </c>
      <c r="AL236" s="8" t="s">
        <v>612</v>
      </c>
      <c r="AM236" s="8" t="s">
        <v>65</v>
      </c>
    </row>
    <row r="237" spans="1:39" ht="12.95" customHeight="1">
      <c r="A237" s="8" t="s">
        <v>613</v>
      </c>
      <c r="B237" s="8" t="s">
        <v>614</v>
      </c>
      <c r="C237" s="8" t="s">
        <v>375</v>
      </c>
      <c r="D237" s="8" t="s">
        <v>376</v>
      </c>
      <c r="E237" s="8" t="s">
        <v>377</v>
      </c>
      <c r="F237" s="8" t="s">
        <v>203</v>
      </c>
      <c r="G237" s="8" t="s">
        <v>204</v>
      </c>
      <c r="H237" s="9">
        <v>6973</v>
      </c>
      <c r="I237" s="9">
        <v>1</v>
      </c>
      <c r="J237" s="10">
        <v>2097.9</v>
      </c>
      <c r="K237" s="10">
        <v>2031.5</v>
      </c>
      <c r="L237" s="11">
        <v>-3.2685207974403149E-2</v>
      </c>
      <c r="M237" s="8" t="s">
        <v>59</v>
      </c>
      <c r="N237" s="10">
        <v>3229.7651469955545</v>
      </c>
      <c r="O237" s="9">
        <v>22521152.370000001</v>
      </c>
      <c r="P237" s="9">
        <v>22521152.370000001</v>
      </c>
      <c r="Q237" s="9">
        <v>14165649.5</v>
      </c>
      <c r="R237" s="9">
        <v>6973</v>
      </c>
      <c r="S237" s="9">
        <v>-8355502.8700000001</v>
      </c>
      <c r="T237" s="9">
        <v>-463007.2</v>
      </c>
      <c r="U237" s="11">
        <v>2.4799999999999999E-2</v>
      </c>
      <c r="V237" s="11">
        <v>2.4899999999999999E-2</v>
      </c>
      <c r="W237" s="9">
        <v>0</v>
      </c>
      <c r="X237" s="9">
        <v>0</v>
      </c>
      <c r="Y237" s="12">
        <v>46203</v>
      </c>
      <c r="Z237" s="8" t="s">
        <v>60</v>
      </c>
      <c r="AA237" s="13"/>
      <c r="AB237" s="12"/>
      <c r="AC237" s="12"/>
      <c r="AD237" s="12"/>
      <c r="AE237" s="8"/>
      <c r="AF237" s="12"/>
      <c r="AG237" s="8"/>
      <c r="AH237" s="8" t="s">
        <v>76</v>
      </c>
      <c r="AI237" s="8"/>
      <c r="AJ237" s="8"/>
      <c r="AK237" s="8" t="s">
        <v>272</v>
      </c>
      <c r="AL237" s="8" t="s">
        <v>378</v>
      </c>
      <c r="AM237" s="8" t="s">
        <v>65</v>
      </c>
    </row>
    <row r="238" spans="1:39" ht="12.95" customHeight="1">
      <c r="A238" s="8" t="s">
        <v>613</v>
      </c>
      <c r="B238" s="8" t="s">
        <v>614</v>
      </c>
      <c r="C238" s="8" t="s">
        <v>556</v>
      </c>
      <c r="D238" s="8" t="s">
        <v>557</v>
      </c>
      <c r="E238" s="8" t="s">
        <v>558</v>
      </c>
      <c r="F238" s="8" t="s">
        <v>203</v>
      </c>
      <c r="G238" s="8" t="s">
        <v>204</v>
      </c>
      <c r="H238" s="9">
        <v>3323</v>
      </c>
      <c r="I238" s="9">
        <v>2</v>
      </c>
      <c r="J238" s="10">
        <v>345.05</v>
      </c>
      <c r="K238" s="10">
        <v>352.2</v>
      </c>
      <c r="L238" s="11">
        <v>2.0300965360590572E-2</v>
      </c>
      <c r="M238" s="8" t="s">
        <v>59</v>
      </c>
      <c r="N238" s="10">
        <v>535.00229912729458</v>
      </c>
      <c r="O238" s="9">
        <v>1777812.64</v>
      </c>
      <c r="P238" s="9">
        <v>1777812.64</v>
      </c>
      <c r="Q238" s="9">
        <v>1170360.6000000001</v>
      </c>
      <c r="R238" s="9">
        <v>6646</v>
      </c>
      <c r="S238" s="9">
        <v>-607452.04</v>
      </c>
      <c r="T238" s="9">
        <v>23759.45</v>
      </c>
      <c r="U238" s="11">
        <v>2.0999999999999999E-3</v>
      </c>
      <c r="V238" s="11">
        <v>2.0999999999999999E-3</v>
      </c>
      <c r="W238" s="9">
        <v>0</v>
      </c>
      <c r="X238" s="9">
        <v>0</v>
      </c>
      <c r="Y238" s="12">
        <v>46203</v>
      </c>
      <c r="Z238" s="8" t="s">
        <v>60</v>
      </c>
      <c r="AA238" s="13"/>
      <c r="AB238" s="12"/>
      <c r="AC238" s="12"/>
      <c r="AD238" s="12"/>
      <c r="AE238" s="8"/>
      <c r="AF238" s="12"/>
      <c r="AG238" s="8"/>
      <c r="AH238" s="8" t="s">
        <v>76</v>
      </c>
      <c r="AI238" s="8"/>
      <c r="AJ238" s="8"/>
      <c r="AK238" s="8" t="s">
        <v>221</v>
      </c>
      <c r="AL238" s="8" t="s">
        <v>558</v>
      </c>
      <c r="AM238" s="8" t="s">
        <v>65</v>
      </c>
    </row>
    <row r="239" spans="1:39" ht="12.95" customHeight="1">
      <c r="A239" s="8" t="s">
        <v>613</v>
      </c>
      <c r="B239" s="8" t="s">
        <v>614</v>
      </c>
      <c r="C239" s="8" t="s">
        <v>429</v>
      </c>
      <c r="D239" s="8" t="s">
        <v>430</v>
      </c>
      <c r="E239" s="8" t="s">
        <v>431</v>
      </c>
      <c r="F239" s="8" t="s">
        <v>203</v>
      </c>
      <c r="G239" s="8" t="s">
        <v>204</v>
      </c>
      <c r="H239" s="9">
        <v>2962</v>
      </c>
      <c r="I239" s="9">
        <v>5</v>
      </c>
      <c r="J239" s="10">
        <v>1433.8</v>
      </c>
      <c r="K239" s="10">
        <v>1404.7</v>
      </c>
      <c r="L239" s="11">
        <v>-2.0716167153128781E-2</v>
      </c>
      <c r="M239" s="8" t="s">
        <v>59</v>
      </c>
      <c r="N239" s="10">
        <v>1352.2534199864956</v>
      </c>
      <c r="O239" s="9">
        <v>4005374.63</v>
      </c>
      <c r="P239" s="9">
        <v>4005374.63</v>
      </c>
      <c r="Q239" s="9">
        <v>4160721.4</v>
      </c>
      <c r="R239" s="9">
        <v>14810</v>
      </c>
      <c r="S239" s="9">
        <v>155346.76999999999</v>
      </c>
      <c r="T239" s="9">
        <v>-86194.2</v>
      </c>
      <c r="U239" s="11">
        <v>7.3000000000000001E-3</v>
      </c>
      <c r="V239" s="11">
        <v>7.3000000000000001E-3</v>
      </c>
      <c r="W239" s="9">
        <v>0</v>
      </c>
      <c r="X239" s="9">
        <v>0</v>
      </c>
      <c r="Y239" s="12">
        <v>46203</v>
      </c>
      <c r="Z239" s="8" t="s">
        <v>60</v>
      </c>
      <c r="AA239" s="13"/>
      <c r="AB239" s="12"/>
      <c r="AC239" s="12"/>
      <c r="AD239" s="12"/>
      <c r="AE239" s="8"/>
      <c r="AF239" s="12"/>
      <c r="AG239" s="8"/>
      <c r="AH239" s="8" t="s">
        <v>76</v>
      </c>
      <c r="AI239" s="8"/>
      <c r="AJ239" s="8"/>
      <c r="AK239" s="8" t="s">
        <v>272</v>
      </c>
      <c r="AL239" s="8" t="s">
        <v>432</v>
      </c>
      <c r="AM239" s="8" t="s">
        <v>65</v>
      </c>
    </row>
    <row r="240" spans="1:39" ht="12.95" customHeight="1">
      <c r="A240" s="8" t="s">
        <v>613</v>
      </c>
      <c r="B240" s="8" t="s">
        <v>614</v>
      </c>
      <c r="C240" s="8" t="s">
        <v>559</v>
      </c>
      <c r="D240" s="8" t="s">
        <v>560</v>
      </c>
      <c r="E240" s="8" t="s">
        <v>561</v>
      </c>
      <c r="F240" s="8" t="s">
        <v>203</v>
      </c>
      <c r="G240" s="8" t="s">
        <v>204</v>
      </c>
      <c r="H240" s="9">
        <v>26379</v>
      </c>
      <c r="I240" s="9">
        <v>1</v>
      </c>
      <c r="J240" s="10">
        <v>189.57</v>
      </c>
      <c r="K240" s="10">
        <v>188.06</v>
      </c>
      <c r="L240" s="11">
        <v>-8.0293523343613737E-3</v>
      </c>
      <c r="M240" s="8" t="s">
        <v>59</v>
      </c>
      <c r="N240" s="10">
        <v>157.23105121498162</v>
      </c>
      <c r="O240" s="9">
        <v>4147597.9</v>
      </c>
      <c r="P240" s="9">
        <v>4147597.9</v>
      </c>
      <c r="Q240" s="9">
        <v>4960834.74</v>
      </c>
      <c r="R240" s="9">
        <v>26379</v>
      </c>
      <c r="S240" s="9">
        <v>813236.84</v>
      </c>
      <c r="T240" s="9">
        <v>-39832.29</v>
      </c>
      <c r="U240" s="11">
        <v>8.6999999999999994E-3</v>
      </c>
      <c r="V240" s="11">
        <v>8.6999999999999994E-3</v>
      </c>
      <c r="W240" s="9">
        <v>0</v>
      </c>
      <c r="X240" s="9">
        <v>0</v>
      </c>
      <c r="Y240" s="12">
        <v>46203</v>
      </c>
      <c r="Z240" s="8" t="s">
        <v>60</v>
      </c>
      <c r="AA240" s="13"/>
      <c r="AB240" s="12"/>
      <c r="AC240" s="12"/>
      <c r="AD240" s="12"/>
      <c r="AE240" s="8"/>
      <c r="AF240" s="12"/>
      <c r="AG240" s="8"/>
      <c r="AH240" s="8" t="s">
        <v>76</v>
      </c>
      <c r="AI240" s="8"/>
      <c r="AJ240" s="8"/>
      <c r="AK240" s="8" t="s">
        <v>500</v>
      </c>
      <c r="AL240" s="8" t="s">
        <v>562</v>
      </c>
      <c r="AM240" s="8" t="s">
        <v>65</v>
      </c>
    </row>
    <row r="241" spans="1:39" ht="12.95" customHeight="1">
      <c r="A241" s="8" t="s">
        <v>613</v>
      </c>
      <c r="B241" s="8" t="s">
        <v>614</v>
      </c>
      <c r="C241" s="8" t="s">
        <v>615</v>
      </c>
      <c r="D241" s="8" t="s">
        <v>616</v>
      </c>
      <c r="E241" s="8" t="s">
        <v>617</v>
      </c>
      <c r="F241" s="8" t="s">
        <v>203</v>
      </c>
      <c r="G241" s="8" t="s">
        <v>204</v>
      </c>
      <c r="H241" s="9">
        <v>3323</v>
      </c>
      <c r="I241" s="9">
        <v>2</v>
      </c>
      <c r="J241" s="10">
        <v>423.1</v>
      </c>
      <c r="K241" s="10">
        <v>422.95</v>
      </c>
      <c r="L241" s="11">
        <v>-3.5465185010048468E-4</v>
      </c>
      <c r="M241" s="8" t="s">
        <v>59</v>
      </c>
      <c r="N241" s="10">
        <v>348.75460126391812</v>
      </c>
      <c r="O241" s="9">
        <v>1158911.54</v>
      </c>
      <c r="P241" s="9">
        <v>1158911.54</v>
      </c>
      <c r="Q241" s="9">
        <v>1405462.85</v>
      </c>
      <c r="R241" s="9">
        <v>6646</v>
      </c>
      <c r="S241" s="9">
        <v>246551.31</v>
      </c>
      <c r="T241" s="9">
        <v>-498.45</v>
      </c>
      <c r="U241" s="11">
        <v>2.5000000000000001E-3</v>
      </c>
      <c r="V241" s="11">
        <v>2.5000000000000001E-3</v>
      </c>
      <c r="W241" s="9">
        <v>0</v>
      </c>
      <c r="X241" s="9">
        <v>0</v>
      </c>
      <c r="Y241" s="12">
        <v>46203</v>
      </c>
      <c r="Z241" s="8" t="s">
        <v>60</v>
      </c>
      <c r="AA241" s="13"/>
      <c r="AB241" s="12"/>
      <c r="AC241" s="12"/>
      <c r="AD241" s="12"/>
      <c r="AE241" s="8"/>
      <c r="AF241" s="12"/>
      <c r="AG241" s="8"/>
      <c r="AH241" s="8" t="s">
        <v>76</v>
      </c>
      <c r="AI241" s="8"/>
      <c r="AJ241" s="8"/>
      <c r="AK241" s="8" t="s">
        <v>618</v>
      </c>
      <c r="AL241" s="8" t="s">
        <v>617</v>
      </c>
      <c r="AM241" s="8" t="s">
        <v>65</v>
      </c>
    </row>
    <row r="242" spans="1:39" ht="12.95" customHeight="1">
      <c r="A242" s="8" t="s">
        <v>613</v>
      </c>
      <c r="B242" s="8" t="s">
        <v>614</v>
      </c>
      <c r="C242" s="8" t="s">
        <v>563</v>
      </c>
      <c r="D242" s="8" t="s">
        <v>564</v>
      </c>
      <c r="E242" s="8" t="s">
        <v>565</v>
      </c>
      <c r="F242" s="8" t="s">
        <v>203</v>
      </c>
      <c r="G242" s="8" t="s">
        <v>204</v>
      </c>
      <c r="H242" s="9">
        <v>1148</v>
      </c>
      <c r="I242" s="9">
        <v>1</v>
      </c>
      <c r="J242" s="10">
        <v>1112.8</v>
      </c>
      <c r="K242" s="10">
        <v>1075.5999999999999</v>
      </c>
      <c r="L242" s="11">
        <v>-3.4585347712904425E-2</v>
      </c>
      <c r="M242" s="8" t="s">
        <v>59</v>
      </c>
      <c r="N242" s="10">
        <v>1124.2004094076656</v>
      </c>
      <c r="O242" s="9">
        <v>1290582.07</v>
      </c>
      <c r="P242" s="9">
        <v>1290582.07</v>
      </c>
      <c r="Q242" s="9">
        <v>1234788.8</v>
      </c>
      <c r="R242" s="9">
        <v>1148</v>
      </c>
      <c r="S242" s="9">
        <v>-55793.27</v>
      </c>
      <c r="T242" s="9">
        <v>-42705.599999999999</v>
      </c>
      <c r="U242" s="11">
        <v>2.2000000000000001E-3</v>
      </c>
      <c r="V242" s="11">
        <v>2.2000000000000001E-3</v>
      </c>
      <c r="W242" s="9">
        <v>0</v>
      </c>
      <c r="X242" s="9">
        <v>0</v>
      </c>
      <c r="Y242" s="12">
        <v>46203</v>
      </c>
      <c r="Z242" s="8" t="s">
        <v>60</v>
      </c>
      <c r="AA242" s="13"/>
      <c r="AB242" s="12"/>
      <c r="AC242" s="12"/>
      <c r="AD242" s="12"/>
      <c r="AE242" s="8"/>
      <c r="AF242" s="12"/>
      <c r="AG242" s="8"/>
      <c r="AH242" s="8" t="s">
        <v>76</v>
      </c>
      <c r="AI242" s="8"/>
      <c r="AJ242" s="8"/>
      <c r="AK242" s="8" t="s">
        <v>319</v>
      </c>
      <c r="AL242" s="8" t="s">
        <v>566</v>
      </c>
      <c r="AM242" s="8" t="s">
        <v>65</v>
      </c>
    </row>
    <row r="243" spans="1:39" ht="12.95" customHeight="1">
      <c r="A243" s="8" t="s">
        <v>613</v>
      </c>
      <c r="B243" s="8" t="s">
        <v>614</v>
      </c>
      <c r="C243" s="8" t="s">
        <v>379</v>
      </c>
      <c r="D243" s="8" t="s">
        <v>380</v>
      </c>
      <c r="E243" s="8" t="s">
        <v>381</v>
      </c>
      <c r="F243" s="8" t="s">
        <v>203</v>
      </c>
      <c r="G243" s="8" t="s">
        <v>204</v>
      </c>
      <c r="H243" s="9">
        <v>804</v>
      </c>
      <c r="I243" s="9">
        <v>1</v>
      </c>
      <c r="J243" s="10">
        <v>4277.2</v>
      </c>
      <c r="K243" s="10">
        <v>4404</v>
      </c>
      <c r="L243" s="11">
        <v>2.8792007266121706E-2</v>
      </c>
      <c r="M243" s="8" t="s">
        <v>59</v>
      </c>
      <c r="N243" s="10">
        <v>3811.5928358208957</v>
      </c>
      <c r="O243" s="9">
        <v>3064520.64</v>
      </c>
      <c r="P243" s="9">
        <v>3064520.64</v>
      </c>
      <c r="Q243" s="9">
        <v>3540816</v>
      </c>
      <c r="R243" s="9">
        <v>804</v>
      </c>
      <c r="S243" s="9">
        <v>476295.36</v>
      </c>
      <c r="T243" s="9">
        <v>101947.2</v>
      </c>
      <c r="U243" s="11">
        <v>6.1999999999999998E-3</v>
      </c>
      <c r="V243" s="11">
        <v>6.1999999999999998E-3</v>
      </c>
      <c r="W243" s="9">
        <v>0</v>
      </c>
      <c r="X243" s="9">
        <v>0</v>
      </c>
      <c r="Y243" s="12">
        <v>46203</v>
      </c>
      <c r="Z243" s="8" t="s">
        <v>60</v>
      </c>
      <c r="AA243" s="13"/>
      <c r="AB243" s="12"/>
      <c r="AC243" s="12"/>
      <c r="AD243" s="12"/>
      <c r="AE243" s="8"/>
      <c r="AF243" s="12"/>
      <c r="AG243" s="8"/>
      <c r="AH243" s="8" t="s">
        <v>76</v>
      </c>
      <c r="AI243" s="8"/>
      <c r="AJ243" s="8"/>
      <c r="AK243" s="8" t="s">
        <v>209</v>
      </c>
      <c r="AL243" s="8" t="s">
        <v>381</v>
      </c>
      <c r="AM243" s="8" t="s">
        <v>65</v>
      </c>
    </row>
    <row r="244" spans="1:39" ht="12.95" customHeight="1">
      <c r="A244" s="8" t="s">
        <v>613</v>
      </c>
      <c r="B244" s="8" t="s">
        <v>614</v>
      </c>
      <c r="C244" s="8" t="s">
        <v>571</v>
      </c>
      <c r="D244" s="8" t="s">
        <v>572</v>
      </c>
      <c r="E244" s="8" t="s">
        <v>573</v>
      </c>
      <c r="F244" s="8" t="s">
        <v>203</v>
      </c>
      <c r="G244" s="8" t="s">
        <v>204</v>
      </c>
      <c r="H244" s="9">
        <v>9422</v>
      </c>
      <c r="I244" s="9">
        <v>2</v>
      </c>
      <c r="J244" s="10">
        <v>1356.8</v>
      </c>
      <c r="K244" s="10">
        <v>1345.7</v>
      </c>
      <c r="L244" s="11">
        <v>-8.2484952069554873E-3</v>
      </c>
      <c r="M244" s="8" t="s">
        <v>59</v>
      </c>
      <c r="N244" s="10">
        <v>1184.3439970282318</v>
      </c>
      <c r="O244" s="9">
        <v>11158889.140000001</v>
      </c>
      <c r="P244" s="9">
        <v>11158889.140000001</v>
      </c>
      <c r="Q244" s="9">
        <v>12679185.4</v>
      </c>
      <c r="R244" s="9">
        <v>18844</v>
      </c>
      <c r="S244" s="9">
        <v>1520296.26</v>
      </c>
      <c r="T244" s="9">
        <v>-104584.2</v>
      </c>
      <c r="U244" s="11">
        <v>2.2200000000000001E-2</v>
      </c>
      <c r="V244" s="11">
        <v>2.23E-2</v>
      </c>
      <c r="W244" s="9">
        <v>0</v>
      </c>
      <c r="X244" s="9">
        <v>0</v>
      </c>
      <c r="Y244" s="12">
        <v>46203</v>
      </c>
      <c r="Z244" s="8" t="s">
        <v>60</v>
      </c>
      <c r="AA244" s="13"/>
      <c r="AB244" s="12"/>
      <c r="AC244" s="12"/>
      <c r="AD244" s="12"/>
      <c r="AE244" s="8"/>
      <c r="AF244" s="12"/>
      <c r="AG244" s="8"/>
      <c r="AH244" s="8" t="s">
        <v>76</v>
      </c>
      <c r="AI244" s="8"/>
      <c r="AJ244" s="8"/>
      <c r="AK244" s="8" t="s">
        <v>167</v>
      </c>
      <c r="AL244" s="8" t="s">
        <v>574</v>
      </c>
      <c r="AM244" s="8" t="s">
        <v>65</v>
      </c>
    </row>
    <row r="245" spans="1:39" ht="12.95" customHeight="1">
      <c r="A245" s="8" t="s">
        <v>613</v>
      </c>
      <c r="B245" s="8" t="s">
        <v>614</v>
      </c>
      <c r="C245" s="8" t="s">
        <v>398</v>
      </c>
      <c r="D245" s="8" t="s">
        <v>399</v>
      </c>
      <c r="E245" s="8" t="s">
        <v>400</v>
      </c>
      <c r="F245" s="8" t="s">
        <v>203</v>
      </c>
      <c r="G245" s="8" t="s">
        <v>204</v>
      </c>
      <c r="H245" s="9">
        <v>22851</v>
      </c>
      <c r="I245" s="9">
        <v>2</v>
      </c>
      <c r="J245" s="10">
        <v>175.48</v>
      </c>
      <c r="K245" s="10">
        <v>170.39</v>
      </c>
      <c r="L245" s="11">
        <v>-2.9872645108281002E-2</v>
      </c>
      <c r="M245" s="8" t="s">
        <v>59</v>
      </c>
      <c r="N245" s="10">
        <v>258.80771519845956</v>
      </c>
      <c r="O245" s="9">
        <v>5914015.0999999996</v>
      </c>
      <c r="P245" s="9">
        <v>5914015.0999999996</v>
      </c>
      <c r="Q245" s="9">
        <v>3893581.89</v>
      </c>
      <c r="R245" s="9">
        <v>45702</v>
      </c>
      <c r="S245" s="9">
        <v>-2020433.21</v>
      </c>
      <c r="T245" s="9">
        <v>-116311.59</v>
      </c>
      <c r="U245" s="11">
        <v>6.7999999999999996E-3</v>
      </c>
      <c r="V245" s="11">
        <v>6.7999999999999996E-3</v>
      </c>
      <c r="W245" s="9">
        <v>0</v>
      </c>
      <c r="X245" s="9">
        <v>0</v>
      </c>
      <c r="Y245" s="12">
        <v>46203</v>
      </c>
      <c r="Z245" s="8" t="s">
        <v>60</v>
      </c>
      <c r="AA245" s="13"/>
      <c r="AB245" s="12"/>
      <c r="AC245" s="12"/>
      <c r="AD245" s="12"/>
      <c r="AE245" s="8"/>
      <c r="AF245" s="12"/>
      <c r="AG245" s="8"/>
      <c r="AH245" s="8" t="s">
        <v>76</v>
      </c>
      <c r="AI245" s="8"/>
      <c r="AJ245" s="8"/>
      <c r="AK245" s="8" t="s">
        <v>272</v>
      </c>
      <c r="AL245" s="8" t="s">
        <v>401</v>
      </c>
      <c r="AM245" s="8" t="s">
        <v>65</v>
      </c>
    </row>
    <row r="246" spans="1:39" ht="12.95" customHeight="1">
      <c r="A246" s="8" t="s">
        <v>613</v>
      </c>
      <c r="B246" s="8" t="s">
        <v>614</v>
      </c>
      <c r="C246" s="7"/>
      <c r="D246" s="7"/>
      <c r="E246" s="7"/>
      <c r="F246" s="6" t="s">
        <v>402</v>
      </c>
      <c r="G246" s="7"/>
      <c r="H246" s="7"/>
      <c r="I246" s="7"/>
      <c r="J246" s="7"/>
      <c r="K246" s="7"/>
      <c r="L246" s="7"/>
      <c r="M246" s="7"/>
      <c r="N246" s="7"/>
      <c r="O246" s="14">
        <v>306782257.06999999</v>
      </c>
      <c r="P246" s="15">
        <v>306782257.06999999</v>
      </c>
      <c r="Q246" s="15">
        <v>295279453.23000002</v>
      </c>
      <c r="R246" s="7"/>
      <c r="S246" s="15">
        <v>-11502803.84</v>
      </c>
      <c r="T246" s="15">
        <v>-1579009.48</v>
      </c>
      <c r="U246" s="16">
        <v>0.51780000000000004</v>
      </c>
      <c r="V246" s="16">
        <v>0.51929999999999998</v>
      </c>
      <c r="W246" s="15">
        <v>0</v>
      </c>
      <c r="X246" s="15">
        <v>0</v>
      </c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</row>
    <row r="247" spans="1:39" ht="12.95" customHeight="1">
      <c r="A247" s="8" t="s">
        <v>613</v>
      </c>
      <c r="B247" s="8" t="s">
        <v>614</v>
      </c>
      <c r="C247" s="8" t="s">
        <v>157</v>
      </c>
      <c r="D247" s="8" t="s">
        <v>158</v>
      </c>
      <c r="E247" s="8" t="s">
        <v>894</v>
      </c>
      <c r="F247" s="8" t="s">
        <v>159</v>
      </c>
      <c r="G247" s="8" t="s">
        <v>160</v>
      </c>
      <c r="H247" s="9">
        <v>714159</v>
      </c>
      <c r="I247" s="9">
        <v>2</v>
      </c>
      <c r="J247" s="10">
        <v>116.79</v>
      </c>
      <c r="K247" s="10">
        <v>116.19</v>
      </c>
      <c r="L247" s="11">
        <v>-5.1639555899819257E-3</v>
      </c>
      <c r="M247" s="8" t="s">
        <v>59</v>
      </c>
      <c r="N247" s="10">
        <v>69.036521278874872</v>
      </c>
      <c r="O247" s="9">
        <v>49303053</v>
      </c>
      <c r="P247" s="9">
        <v>49303053</v>
      </c>
      <c r="Q247" s="9">
        <v>82978134.209999993</v>
      </c>
      <c r="R247" s="9">
        <v>1428318</v>
      </c>
      <c r="S247" s="9">
        <v>33675081.210000001</v>
      </c>
      <c r="T247" s="9">
        <v>-428495.4</v>
      </c>
      <c r="U247" s="11">
        <v>0.14549999999999999</v>
      </c>
      <c r="V247" s="11">
        <v>0.14599999999999999</v>
      </c>
      <c r="W247" s="9">
        <v>0</v>
      </c>
      <c r="X247" s="9">
        <v>0</v>
      </c>
      <c r="Y247" s="12">
        <v>46203</v>
      </c>
      <c r="Z247" s="8" t="s">
        <v>60</v>
      </c>
      <c r="AA247" s="13"/>
      <c r="AB247" s="12"/>
      <c r="AC247" s="12"/>
      <c r="AD247" s="12"/>
      <c r="AE247" s="8"/>
      <c r="AF247" s="12"/>
      <c r="AG247" s="8"/>
      <c r="AH247" s="8" t="s">
        <v>76</v>
      </c>
      <c r="AI247" s="8"/>
      <c r="AJ247" s="8"/>
      <c r="AK247" s="8" t="s">
        <v>63</v>
      </c>
      <c r="AL247" s="8" t="s">
        <v>161</v>
      </c>
      <c r="AM247" s="8" t="s">
        <v>65</v>
      </c>
    </row>
    <row r="248" spans="1:39" ht="12.95" customHeight="1">
      <c r="A248" s="8" t="s">
        <v>613</v>
      </c>
      <c r="B248" s="8" t="s">
        <v>614</v>
      </c>
      <c r="C248" s="7"/>
      <c r="D248" s="7"/>
      <c r="E248" s="7"/>
      <c r="F248" s="6" t="s">
        <v>162</v>
      </c>
      <c r="G248" s="7"/>
      <c r="H248" s="7"/>
      <c r="I248" s="7"/>
      <c r="J248" s="7"/>
      <c r="K248" s="7"/>
      <c r="L248" s="7"/>
      <c r="M248" s="7"/>
      <c r="N248" s="7"/>
      <c r="O248" s="14">
        <v>49303053</v>
      </c>
      <c r="P248" s="15">
        <v>49303053</v>
      </c>
      <c r="Q248" s="15">
        <v>82978134.209999993</v>
      </c>
      <c r="R248" s="7"/>
      <c r="S248" s="15">
        <v>33675081.210000001</v>
      </c>
      <c r="T248" s="15">
        <v>-428495.4</v>
      </c>
      <c r="U248" s="16">
        <v>0.14549999999999999</v>
      </c>
      <c r="V248" s="16">
        <v>0.14599999999999999</v>
      </c>
      <c r="W248" s="15">
        <v>0</v>
      </c>
      <c r="X248" s="15">
        <v>0</v>
      </c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</row>
    <row r="249" spans="1:39" ht="12.95" customHeight="1">
      <c r="A249" s="8" t="s">
        <v>613</v>
      </c>
      <c r="B249" s="8" t="s">
        <v>614</v>
      </c>
      <c r="C249" s="8" t="s">
        <v>619</v>
      </c>
      <c r="D249" s="8" t="s">
        <v>620</v>
      </c>
      <c r="E249" s="8" t="s">
        <v>621</v>
      </c>
      <c r="F249" s="8" t="s">
        <v>98</v>
      </c>
      <c r="G249" s="8" t="s">
        <v>99</v>
      </c>
      <c r="H249" s="9">
        <v>45000</v>
      </c>
      <c r="I249" s="9">
        <v>100</v>
      </c>
      <c r="J249" s="10">
        <v>100.6086</v>
      </c>
      <c r="K249" s="10">
        <v>100.6062</v>
      </c>
      <c r="L249" s="11">
        <v>-2.3855388634100085E-5</v>
      </c>
      <c r="M249" s="8" t="s">
        <v>59</v>
      </c>
      <c r="N249" s="10">
        <v>101.26</v>
      </c>
      <c r="O249" s="9">
        <v>4556700</v>
      </c>
      <c r="P249" s="9">
        <v>4556700</v>
      </c>
      <c r="Q249" s="9">
        <v>4527279</v>
      </c>
      <c r="R249" s="9">
        <v>4500000</v>
      </c>
      <c r="S249" s="9">
        <v>-29421</v>
      </c>
      <c r="T249" s="9">
        <v>-108</v>
      </c>
      <c r="U249" s="11">
        <v>7.9000000000000008E-3</v>
      </c>
      <c r="V249" s="11">
        <v>8.0000000000000002E-3</v>
      </c>
      <c r="W249" s="9">
        <v>55891.25</v>
      </c>
      <c r="X249" s="9">
        <v>0</v>
      </c>
      <c r="Y249" s="12">
        <v>46203</v>
      </c>
      <c r="Z249" s="8" t="s">
        <v>100</v>
      </c>
      <c r="AA249" s="13">
        <v>7.33</v>
      </c>
      <c r="AB249" s="12">
        <v>46142</v>
      </c>
      <c r="AC249" s="12">
        <v>46325</v>
      </c>
      <c r="AD249" s="12">
        <v>46325</v>
      </c>
      <c r="AE249" s="8">
        <v>122</v>
      </c>
      <c r="AF249" s="12">
        <v>46325</v>
      </c>
      <c r="AG249" s="8" t="s">
        <v>61</v>
      </c>
      <c r="AH249" s="8" t="s">
        <v>76</v>
      </c>
      <c r="AI249" s="8"/>
      <c r="AJ249" s="8"/>
      <c r="AK249" s="8" t="s">
        <v>101</v>
      </c>
      <c r="AL249" s="8" t="s">
        <v>101</v>
      </c>
      <c r="AM249" s="8" t="s">
        <v>65</v>
      </c>
    </row>
    <row r="250" spans="1:39" ht="12.95" customHeight="1">
      <c r="A250" s="8" t="s">
        <v>613</v>
      </c>
      <c r="B250" s="8" t="s">
        <v>614</v>
      </c>
      <c r="C250" s="8" t="s">
        <v>882</v>
      </c>
      <c r="D250" s="8" t="s">
        <v>883</v>
      </c>
      <c r="E250" s="8" t="s">
        <v>884</v>
      </c>
      <c r="F250" s="8" t="s">
        <v>98</v>
      </c>
      <c r="G250" s="8" t="s">
        <v>99</v>
      </c>
      <c r="H250" s="9">
        <v>110000</v>
      </c>
      <c r="I250" s="9">
        <v>100</v>
      </c>
      <c r="J250" s="10">
        <v>98.971699999999998</v>
      </c>
      <c r="K250" s="10">
        <v>99.181299999999993</v>
      </c>
      <c r="L250" s="11">
        <v>2.1133016002008445E-3</v>
      </c>
      <c r="M250" s="8" t="s">
        <v>59</v>
      </c>
      <c r="N250" s="10">
        <v>98.95</v>
      </c>
      <c r="O250" s="9">
        <v>10884500</v>
      </c>
      <c r="P250" s="9">
        <v>10884500</v>
      </c>
      <c r="Q250" s="9">
        <v>10909943</v>
      </c>
      <c r="R250" s="9">
        <v>11000000</v>
      </c>
      <c r="S250" s="9">
        <v>25443</v>
      </c>
      <c r="T250" s="9">
        <v>23056</v>
      </c>
      <c r="U250" s="11">
        <v>1.9099999999999999E-2</v>
      </c>
      <c r="V250" s="11">
        <v>1.9199999999999998E-2</v>
      </c>
      <c r="W250" s="9">
        <v>294225.56</v>
      </c>
      <c r="X250" s="9">
        <v>0</v>
      </c>
      <c r="Y250" s="12">
        <v>46203</v>
      </c>
      <c r="Z250" s="8" t="s">
        <v>100</v>
      </c>
      <c r="AA250" s="13">
        <v>7.24</v>
      </c>
      <c r="AB250" s="12">
        <v>46071</v>
      </c>
      <c r="AC250" s="12">
        <v>46252</v>
      </c>
      <c r="AD250" s="12">
        <v>56844</v>
      </c>
      <c r="AE250" s="8">
        <v>10641</v>
      </c>
      <c r="AF250" s="12">
        <v>56844</v>
      </c>
      <c r="AG250" s="8" t="s">
        <v>61</v>
      </c>
      <c r="AH250" s="8" t="s">
        <v>76</v>
      </c>
      <c r="AI250" s="8"/>
      <c r="AJ250" s="8"/>
      <c r="AK250" s="8" t="s">
        <v>101</v>
      </c>
      <c r="AL250" s="8" t="s">
        <v>101</v>
      </c>
      <c r="AM250" s="8" t="s">
        <v>65</v>
      </c>
    </row>
    <row r="251" spans="1:39" ht="12.95" customHeight="1">
      <c r="A251" s="8" t="s">
        <v>613</v>
      </c>
      <c r="B251" s="8" t="s">
        <v>614</v>
      </c>
      <c r="C251" s="8" t="s">
        <v>950</v>
      </c>
      <c r="D251" s="8" t="s">
        <v>951</v>
      </c>
      <c r="E251" s="8" t="s">
        <v>952</v>
      </c>
      <c r="F251" s="8" t="s">
        <v>98</v>
      </c>
      <c r="G251" s="8" t="s">
        <v>99</v>
      </c>
      <c r="H251" s="9">
        <v>100000</v>
      </c>
      <c r="I251" s="9">
        <v>100</v>
      </c>
      <c r="J251" s="10">
        <v>101.3147</v>
      </c>
      <c r="K251" s="10">
        <v>101.45099999999999</v>
      </c>
      <c r="L251" s="11">
        <v>1.3435057318311302E-3</v>
      </c>
      <c r="M251" s="8" t="s">
        <v>59</v>
      </c>
      <c r="N251" s="10">
        <v>100.3</v>
      </c>
      <c r="O251" s="9">
        <v>10030000</v>
      </c>
      <c r="P251" s="9">
        <v>10030000</v>
      </c>
      <c r="Q251" s="9">
        <v>10145100</v>
      </c>
      <c r="R251" s="9">
        <v>10000000</v>
      </c>
      <c r="S251" s="9">
        <v>115100</v>
      </c>
      <c r="T251" s="9">
        <v>13630</v>
      </c>
      <c r="U251" s="11">
        <v>1.78E-2</v>
      </c>
      <c r="V251" s="11">
        <v>1.78E-2</v>
      </c>
      <c r="W251" s="9">
        <v>96388.89</v>
      </c>
      <c r="X251" s="9">
        <v>0</v>
      </c>
      <c r="Y251" s="12">
        <v>46203</v>
      </c>
      <c r="Z251" s="8" t="s">
        <v>100</v>
      </c>
      <c r="AA251" s="13">
        <v>6.94</v>
      </c>
      <c r="AB251" s="12"/>
      <c r="AC251" s="12">
        <v>46337</v>
      </c>
      <c r="AD251" s="12">
        <v>49806</v>
      </c>
      <c r="AE251" s="8">
        <v>3603</v>
      </c>
      <c r="AF251" s="12">
        <v>49806</v>
      </c>
      <c r="AG251" s="8" t="s">
        <v>61</v>
      </c>
      <c r="AH251" s="8" t="s">
        <v>76</v>
      </c>
      <c r="AI251" s="8"/>
      <c r="AJ251" s="8"/>
      <c r="AK251" s="8" t="s">
        <v>101</v>
      </c>
      <c r="AL251" s="8" t="s">
        <v>101</v>
      </c>
      <c r="AM251" s="8" t="s">
        <v>65</v>
      </c>
    </row>
    <row r="252" spans="1:39" ht="12.95" customHeight="1">
      <c r="A252" s="8" t="s">
        <v>613</v>
      </c>
      <c r="B252" s="8" t="s">
        <v>614</v>
      </c>
      <c r="C252" s="7"/>
      <c r="D252" s="7"/>
      <c r="E252" s="7"/>
      <c r="F252" s="6" t="s">
        <v>108</v>
      </c>
      <c r="G252" s="7"/>
      <c r="H252" s="7"/>
      <c r="I252" s="7"/>
      <c r="J252" s="7"/>
      <c r="K252" s="7"/>
      <c r="L252" s="7"/>
      <c r="M252" s="7"/>
      <c r="N252" s="7"/>
      <c r="O252" s="14">
        <v>25471200</v>
      </c>
      <c r="P252" s="15">
        <v>25471200</v>
      </c>
      <c r="Q252" s="15">
        <v>25582322</v>
      </c>
      <c r="R252" s="7"/>
      <c r="S252" s="15">
        <v>111122</v>
      </c>
      <c r="T252" s="15">
        <v>36578</v>
      </c>
      <c r="U252" s="16">
        <v>4.48E-2</v>
      </c>
      <c r="V252" s="16">
        <v>4.4999999999999998E-2</v>
      </c>
      <c r="W252" s="15">
        <v>446505.7</v>
      </c>
      <c r="X252" s="15">
        <v>0</v>
      </c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</row>
    <row r="253" spans="1:39" ht="12.95" customHeight="1">
      <c r="A253" s="8" t="s">
        <v>613</v>
      </c>
      <c r="B253" s="8" t="s">
        <v>614</v>
      </c>
      <c r="C253" s="8" t="s">
        <v>858</v>
      </c>
      <c r="D253" s="8" t="s">
        <v>859</v>
      </c>
      <c r="E253" s="8" t="s">
        <v>860</v>
      </c>
      <c r="F253" s="8" t="s">
        <v>109</v>
      </c>
      <c r="G253" s="8" t="s">
        <v>110</v>
      </c>
      <c r="H253" s="9">
        <v>1000000</v>
      </c>
      <c r="I253" s="9">
        <v>100</v>
      </c>
      <c r="J253" s="10">
        <v>100.4828</v>
      </c>
      <c r="K253" s="10">
        <v>100.4516</v>
      </c>
      <c r="L253" s="11">
        <v>-3.1059734240171388E-4</v>
      </c>
      <c r="M253" s="8" t="s">
        <v>59</v>
      </c>
      <c r="N253" s="10">
        <v>99.972499999999997</v>
      </c>
      <c r="O253" s="9">
        <v>99972500</v>
      </c>
      <c r="P253" s="9">
        <v>99972500</v>
      </c>
      <c r="Q253" s="9">
        <v>100451600</v>
      </c>
      <c r="R253" s="9">
        <v>100000000</v>
      </c>
      <c r="S253" s="9">
        <v>479100</v>
      </c>
      <c r="T253" s="9">
        <v>-31200</v>
      </c>
      <c r="U253" s="11">
        <v>0.17610000000000001</v>
      </c>
      <c r="V253" s="11">
        <v>0.1767</v>
      </c>
      <c r="W253" s="9">
        <v>1952166.67</v>
      </c>
      <c r="X253" s="9">
        <v>0</v>
      </c>
      <c r="Y253" s="12">
        <v>46203</v>
      </c>
      <c r="Z253" s="8" t="s">
        <v>100</v>
      </c>
      <c r="AA253" s="13">
        <v>6.89</v>
      </c>
      <c r="AB253" s="12">
        <v>46100</v>
      </c>
      <c r="AC253" s="12">
        <v>46284</v>
      </c>
      <c r="AD253" s="12">
        <v>47015</v>
      </c>
      <c r="AE253" s="8">
        <v>812</v>
      </c>
      <c r="AF253" s="12">
        <v>47015</v>
      </c>
      <c r="AG253" s="8" t="s">
        <v>61</v>
      </c>
      <c r="AH253" s="8" t="s">
        <v>76</v>
      </c>
      <c r="AI253" s="8"/>
      <c r="AJ253" s="8"/>
      <c r="AK253" s="8" t="s">
        <v>101</v>
      </c>
      <c r="AL253" s="8" t="s">
        <v>111</v>
      </c>
      <c r="AM253" s="8" t="s">
        <v>65</v>
      </c>
    </row>
    <row r="254" spans="1:39" ht="12.95" customHeight="1">
      <c r="A254" s="8" t="s">
        <v>613</v>
      </c>
      <c r="B254" s="8" t="s">
        <v>614</v>
      </c>
      <c r="C254" s="8" t="s">
        <v>953</v>
      </c>
      <c r="D254" s="8" t="s">
        <v>954</v>
      </c>
      <c r="E254" s="8" t="s">
        <v>955</v>
      </c>
      <c r="F254" s="8" t="s">
        <v>109</v>
      </c>
      <c r="G254" s="8" t="s">
        <v>110</v>
      </c>
      <c r="H254" s="9">
        <v>500000</v>
      </c>
      <c r="I254" s="9">
        <v>100</v>
      </c>
      <c r="J254" s="10">
        <v>99.215800000000002</v>
      </c>
      <c r="K254" s="10">
        <v>99.275499999999994</v>
      </c>
      <c r="L254" s="11">
        <v>6.0135683023505295E-4</v>
      </c>
      <c r="M254" s="8" t="s">
        <v>59</v>
      </c>
      <c r="N254" s="10">
        <v>98.36</v>
      </c>
      <c r="O254" s="9">
        <v>49180000</v>
      </c>
      <c r="P254" s="9">
        <v>49180000</v>
      </c>
      <c r="Q254" s="9">
        <v>49637750</v>
      </c>
      <c r="R254" s="9">
        <v>50000000</v>
      </c>
      <c r="S254" s="9">
        <v>457750</v>
      </c>
      <c r="T254" s="9">
        <v>29850</v>
      </c>
      <c r="U254" s="11">
        <v>8.6999999999999994E-2</v>
      </c>
      <c r="V254" s="11">
        <v>8.7300000000000003E-2</v>
      </c>
      <c r="W254" s="9">
        <v>382083.33</v>
      </c>
      <c r="X254" s="9">
        <v>0</v>
      </c>
      <c r="Y254" s="12">
        <v>46203</v>
      </c>
      <c r="Z254" s="8" t="s">
        <v>100</v>
      </c>
      <c r="AA254" s="13">
        <v>6.55</v>
      </c>
      <c r="AB254" s="12">
        <v>46161</v>
      </c>
      <c r="AC254" s="12">
        <v>46345</v>
      </c>
      <c r="AD254" s="12">
        <v>47441</v>
      </c>
      <c r="AE254" s="8">
        <v>1238</v>
      </c>
      <c r="AF254" s="12">
        <v>47441</v>
      </c>
      <c r="AG254" s="8" t="s">
        <v>61</v>
      </c>
      <c r="AH254" s="8" t="s">
        <v>76</v>
      </c>
      <c r="AI254" s="8"/>
      <c r="AJ254" s="8"/>
      <c r="AK254" s="8" t="s">
        <v>101</v>
      </c>
      <c r="AL254" s="8" t="s">
        <v>111</v>
      </c>
      <c r="AM254" s="8" t="s">
        <v>65</v>
      </c>
    </row>
    <row r="255" spans="1:39" ht="12.95" customHeight="1">
      <c r="A255" s="8" t="s">
        <v>613</v>
      </c>
      <c r="B255" s="8" t="s">
        <v>614</v>
      </c>
      <c r="C255" s="7"/>
      <c r="D255" s="7"/>
      <c r="E255" s="7"/>
      <c r="F255" s="6" t="s">
        <v>121</v>
      </c>
      <c r="G255" s="7"/>
      <c r="H255" s="7"/>
      <c r="I255" s="7"/>
      <c r="J255" s="7"/>
      <c r="K255" s="7"/>
      <c r="L255" s="7"/>
      <c r="M255" s="7"/>
      <c r="N255" s="7"/>
      <c r="O255" s="14">
        <v>149152500</v>
      </c>
      <c r="P255" s="15">
        <v>149152500</v>
      </c>
      <c r="Q255" s="15">
        <v>150089350</v>
      </c>
      <c r="R255" s="7"/>
      <c r="S255" s="15">
        <v>936850</v>
      </c>
      <c r="T255" s="15">
        <v>-1350</v>
      </c>
      <c r="U255" s="16">
        <v>0.2631</v>
      </c>
      <c r="V255" s="16">
        <v>0.26400000000000001</v>
      </c>
      <c r="W255" s="15">
        <v>2334250</v>
      </c>
      <c r="X255" s="15">
        <v>0</v>
      </c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</row>
    <row r="256" spans="1:39" ht="12.95" customHeight="1">
      <c r="A256" s="8" t="s">
        <v>613</v>
      </c>
      <c r="B256" s="8" t="s">
        <v>614</v>
      </c>
      <c r="C256" s="6" t="s">
        <v>122</v>
      </c>
      <c r="D256" s="7"/>
      <c r="E256" s="6" t="s">
        <v>122</v>
      </c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15">
        <v>1892848.085913239</v>
      </c>
      <c r="R256" s="7"/>
      <c r="S256" s="7"/>
      <c r="T256" s="7"/>
      <c r="U256" s="16">
        <v>3.3E-3</v>
      </c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</row>
    <row r="257" spans="1:39" ht="12.95" customHeight="1">
      <c r="A257" s="8" t="s">
        <v>613</v>
      </c>
      <c r="B257" s="8" t="s">
        <v>614</v>
      </c>
      <c r="C257" s="6" t="s">
        <v>123</v>
      </c>
      <c r="D257" s="7"/>
      <c r="E257" s="6" t="s">
        <v>123</v>
      </c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15">
        <v>570380614.52591324</v>
      </c>
      <c r="R257" s="7"/>
      <c r="S257" s="7"/>
      <c r="T257" s="7"/>
      <c r="U257" s="16">
        <v>1</v>
      </c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</row>
    <row r="258" spans="1:39" ht="12.95" customHeight="1">
      <c r="A258" s="2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</row>
    <row r="259" spans="1:39" ht="12.95" customHeight="1">
      <c r="A259" s="8" t="s">
        <v>622</v>
      </c>
      <c r="B259" s="8" t="s">
        <v>4</v>
      </c>
      <c r="C259" s="8" t="s">
        <v>875</v>
      </c>
      <c r="D259" s="8"/>
      <c r="E259" s="8" t="s">
        <v>875</v>
      </c>
      <c r="F259" s="8" t="s">
        <v>58</v>
      </c>
      <c r="G259" s="8" t="s">
        <v>58</v>
      </c>
      <c r="H259" s="9">
        <v>1887401.4</v>
      </c>
      <c r="I259" s="9">
        <v>100</v>
      </c>
      <c r="J259" s="10">
        <v>0</v>
      </c>
      <c r="K259" s="10">
        <v>100</v>
      </c>
      <c r="L259" s="11">
        <v>1</v>
      </c>
      <c r="M259" s="8" t="s">
        <v>59</v>
      </c>
      <c r="N259" s="10">
        <v>99.985344611909269</v>
      </c>
      <c r="O259" s="9">
        <v>188712479.40000001</v>
      </c>
      <c r="P259" s="9">
        <v>188740140</v>
      </c>
      <c r="Q259" s="9">
        <v>188740140</v>
      </c>
      <c r="R259" s="9">
        <v>188740140</v>
      </c>
      <c r="S259" s="9">
        <v>0</v>
      </c>
      <c r="T259" s="9">
        <v>0</v>
      </c>
      <c r="U259" s="11">
        <v>7.7799999999999994E-2</v>
      </c>
      <c r="V259" s="11">
        <v>7.7700000000000005E-2</v>
      </c>
      <c r="W259" s="9">
        <v>0</v>
      </c>
      <c r="X259" s="9">
        <v>27660.6</v>
      </c>
      <c r="Y259" s="12">
        <v>46203</v>
      </c>
      <c r="Z259" s="8" t="s">
        <v>60</v>
      </c>
      <c r="AA259" s="13"/>
      <c r="AB259" s="12"/>
      <c r="AC259" s="12">
        <v>46204</v>
      </c>
      <c r="AD259" s="12">
        <v>46204</v>
      </c>
      <c r="AE259" s="8">
        <v>1</v>
      </c>
      <c r="AF259" s="12">
        <v>46204</v>
      </c>
      <c r="AG259" s="8" t="s">
        <v>61</v>
      </c>
      <c r="AH259" s="8" t="s">
        <v>62</v>
      </c>
      <c r="AI259" s="8"/>
      <c r="AJ259" s="8"/>
      <c r="AK259" s="8" t="s">
        <v>63</v>
      </c>
      <c r="AL259" s="8" t="s">
        <v>64</v>
      </c>
      <c r="AM259" s="8" t="s">
        <v>65</v>
      </c>
    </row>
    <row r="260" spans="1:39" ht="12.95" customHeight="1">
      <c r="A260" s="8" t="s">
        <v>622</v>
      </c>
      <c r="B260" s="8" t="s">
        <v>4</v>
      </c>
      <c r="C260" s="7"/>
      <c r="D260" s="7"/>
      <c r="E260" s="7"/>
      <c r="F260" s="6" t="s">
        <v>66</v>
      </c>
      <c r="G260" s="7"/>
      <c r="H260" s="7"/>
      <c r="I260" s="7"/>
      <c r="J260" s="7"/>
      <c r="K260" s="7"/>
      <c r="L260" s="7"/>
      <c r="M260" s="7"/>
      <c r="N260" s="7"/>
      <c r="O260" s="14">
        <v>188712479.40000001</v>
      </c>
      <c r="P260" s="15">
        <v>188740140</v>
      </c>
      <c r="Q260" s="15">
        <v>188740140</v>
      </c>
      <c r="R260" s="7"/>
      <c r="S260" s="15">
        <v>0</v>
      </c>
      <c r="T260" s="15">
        <v>0</v>
      </c>
      <c r="U260" s="16">
        <v>7.7799999999999994E-2</v>
      </c>
      <c r="V260" s="16">
        <v>7.7700000000000005E-2</v>
      </c>
      <c r="W260" s="15">
        <v>0</v>
      </c>
      <c r="X260" s="15">
        <v>27660.6</v>
      </c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</row>
    <row r="261" spans="1:39" ht="12.95" customHeight="1">
      <c r="A261" s="8" t="s">
        <v>622</v>
      </c>
      <c r="B261" s="8" t="s">
        <v>4</v>
      </c>
      <c r="C261" s="8" t="s">
        <v>623</v>
      </c>
      <c r="D261" s="8" t="s">
        <v>624</v>
      </c>
      <c r="E261" s="8" t="s">
        <v>625</v>
      </c>
      <c r="F261" s="8" t="s">
        <v>203</v>
      </c>
      <c r="G261" s="8" t="s">
        <v>204</v>
      </c>
      <c r="H261" s="9">
        <v>55725</v>
      </c>
      <c r="I261" s="9">
        <v>2</v>
      </c>
      <c r="J261" s="10">
        <v>1188.0999999999999</v>
      </c>
      <c r="K261" s="10">
        <v>1198.2</v>
      </c>
      <c r="L261" s="11">
        <v>8.4293106326155907E-3</v>
      </c>
      <c r="M261" s="8" t="s">
        <v>59</v>
      </c>
      <c r="N261" s="10">
        <v>789.67492256617322</v>
      </c>
      <c r="O261" s="9">
        <v>44004635.060000002</v>
      </c>
      <c r="P261" s="9">
        <v>44004635.060000002</v>
      </c>
      <c r="Q261" s="9">
        <v>66769695</v>
      </c>
      <c r="R261" s="9">
        <v>111450</v>
      </c>
      <c r="S261" s="9">
        <v>22765059.940000001</v>
      </c>
      <c r="T261" s="9">
        <v>562822.5</v>
      </c>
      <c r="U261" s="11">
        <v>2.75E-2</v>
      </c>
      <c r="V261" s="11">
        <v>2.75E-2</v>
      </c>
      <c r="W261" s="9">
        <v>0</v>
      </c>
      <c r="X261" s="9">
        <v>0</v>
      </c>
      <c r="Y261" s="12">
        <v>46203</v>
      </c>
      <c r="Z261" s="8" t="s">
        <v>60</v>
      </c>
      <c r="AA261" s="13"/>
      <c r="AB261" s="12"/>
      <c r="AC261" s="12"/>
      <c r="AD261" s="12"/>
      <c r="AE261" s="8"/>
      <c r="AF261" s="12"/>
      <c r="AG261" s="8"/>
      <c r="AH261" s="8" t="s">
        <v>76</v>
      </c>
      <c r="AI261" s="8"/>
      <c r="AJ261" s="8"/>
      <c r="AK261" s="8" t="s">
        <v>209</v>
      </c>
      <c r="AL261" s="8" t="s">
        <v>625</v>
      </c>
      <c r="AM261" s="8" t="s">
        <v>65</v>
      </c>
    </row>
    <row r="262" spans="1:39" ht="12.95" customHeight="1">
      <c r="A262" s="8" t="s">
        <v>622</v>
      </c>
      <c r="B262" s="8" t="s">
        <v>4</v>
      </c>
      <c r="C262" s="8" t="s">
        <v>956</v>
      </c>
      <c r="D262" s="8" t="s">
        <v>957</v>
      </c>
      <c r="E262" s="8" t="s">
        <v>958</v>
      </c>
      <c r="F262" s="8" t="s">
        <v>203</v>
      </c>
      <c r="G262" s="8" t="s">
        <v>204</v>
      </c>
      <c r="H262" s="9">
        <v>6120</v>
      </c>
      <c r="I262" s="9">
        <v>10</v>
      </c>
      <c r="J262" s="10">
        <v>1231.55</v>
      </c>
      <c r="K262" s="10">
        <v>1210.8</v>
      </c>
      <c r="L262" s="11">
        <v>-1.7137429798480344E-2</v>
      </c>
      <c r="M262" s="8" t="s">
        <v>59</v>
      </c>
      <c r="N262" s="10">
        <v>1207.0823006535948</v>
      </c>
      <c r="O262" s="9">
        <v>7387343.6799999997</v>
      </c>
      <c r="P262" s="9">
        <v>7387343.6799999997</v>
      </c>
      <c r="Q262" s="9">
        <v>7410096</v>
      </c>
      <c r="R262" s="9">
        <v>61200</v>
      </c>
      <c r="S262" s="9">
        <v>22752.32</v>
      </c>
      <c r="T262" s="9">
        <v>22752.32</v>
      </c>
      <c r="U262" s="11">
        <v>3.0999999999999999E-3</v>
      </c>
      <c r="V262" s="11">
        <v>3.0999999999999999E-3</v>
      </c>
      <c r="W262" s="9">
        <v>0</v>
      </c>
      <c r="X262" s="9">
        <v>0</v>
      </c>
      <c r="Y262" s="12">
        <v>46203</v>
      </c>
      <c r="Z262" s="8" t="s">
        <v>60</v>
      </c>
      <c r="AA262" s="13"/>
      <c r="AB262" s="12"/>
      <c r="AC262" s="12"/>
      <c r="AD262" s="12"/>
      <c r="AE262" s="8"/>
      <c r="AF262" s="12"/>
      <c r="AG262" s="8"/>
      <c r="AH262" s="8" t="s">
        <v>76</v>
      </c>
      <c r="AI262" s="8"/>
      <c r="AJ262" s="8"/>
      <c r="AK262" s="8" t="s">
        <v>491</v>
      </c>
      <c r="AL262" s="8" t="s">
        <v>958</v>
      </c>
      <c r="AM262" s="8" t="s">
        <v>65</v>
      </c>
    </row>
    <row r="263" spans="1:39" ht="12.95" customHeight="1">
      <c r="A263" s="8" t="s">
        <v>622</v>
      </c>
      <c r="B263" s="8" t="s">
        <v>4</v>
      </c>
      <c r="C263" s="8" t="s">
        <v>626</v>
      </c>
      <c r="D263" s="8" t="s">
        <v>627</v>
      </c>
      <c r="E263" s="8" t="s">
        <v>628</v>
      </c>
      <c r="F263" s="8" t="s">
        <v>203</v>
      </c>
      <c r="G263" s="8" t="s">
        <v>204</v>
      </c>
      <c r="H263" s="9">
        <v>23953</v>
      </c>
      <c r="I263" s="9">
        <v>10</v>
      </c>
      <c r="J263" s="10">
        <v>1483.8</v>
      </c>
      <c r="K263" s="10">
        <v>1520.8</v>
      </c>
      <c r="L263" s="11">
        <v>2.4329300368227249E-2</v>
      </c>
      <c r="M263" s="8" t="s">
        <v>59</v>
      </c>
      <c r="N263" s="10">
        <v>1618.5621897048386</v>
      </c>
      <c r="O263" s="9">
        <v>38769420.130000003</v>
      </c>
      <c r="P263" s="9">
        <v>38769420.130000003</v>
      </c>
      <c r="Q263" s="9">
        <v>36427722.399999999</v>
      </c>
      <c r="R263" s="9">
        <v>239530</v>
      </c>
      <c r="S263" s="9">
        <v>-2341697.73</v>
      </c>
      <c r="T263" s="9">
        <v>886261</v>
      </c>
      <c r="U263" s="11">
        <v>1.4999999999999999E-2</v>
      </c>
      <c r="V263" s="11">
        <v>1.4999999999999999E-2</v>
      </c>
      <c r="W263" s="9">
        <v>0</v>
      </c>
      <c r="X263" s="9">
        <v>0</v>
      </c>
      <c r="Y263" s="12">
        <v>46203</v>
      </c>
      <c r="Z263" s="8" t="s">
        <v>60</v>
      </c>
      <c r="AA263" s="13"/>
      <c r="AB263" s="12"/>
      <c r="AC263" s="12"/>
      <c r="AD263" s="12"/>
      <c r="AE263" s="8"/>
      <c r="AF263" s="12"/>
      <c r="AG263" s="8"/>
      <c r="AH263" s="8" t="s">
        <v>76</v>
      </c>
      <c r="AI263" s="8"/>
      <c r="AJ263" s="8"/>
      <c r="AK263" s="8" t="s">
        <v>77</v>
      </c>
      <c r="AL263" s="8" t="s">
        <v>628</v>
      </c>
      <c r="AM263" s="8" t="s">
        <v>65</v>
      </c>
    </row>
    <row r="264" spans="1:39" ht="12.95" customHeight="1">
      <c r="A264" s="8" t="s">
        <v>622</v>
      </c>
      <c r="B264" s="8" t="s">
        <v>4</v>
      </c>
      <c r="C264" s="8" t="s">
        <v>227</v>
      </c>
      <c r="D264" s="8" t="s">
        <v>228</v>
      </c>
      <c r="E264" s="8" t="s">
        <v>229</v>
      </c>
      <c r="F264" s="8" t="s">
        <v>203</v>
      </c>
      <c r="G264" s="8" t="s">
        <v>204</v>
      </c>
      <c r="H264" s="9">
        <v>35375</v>
      </c>
      <c r="I264" s="9">
        <v>2</v>
      </c>
      <c r="J264" s="10">
        <v>788.65</v>
      </c>
      <c r="K264" s="10">
        <v>796.85</v>
      </c>
      <c r="L264" s="11">
        <v>1.0290518918240572E-2</v>
      </c>
      <c r="M264" s="8" t="s">
        <v>59</v>
      </c>
      <c r="N264" s="10">
        <v>677.30534021201413</v>
      </c>
      <c r="O264" s="9">
        <v>23959676.41</v>
      </c>
      <c r="P264" s="9">
        <v>23959676.41</v>
      </c>
      <c r="Q264" s="9">
        <v>28188568.75</v>
      </c>
      <c r="R264" s="9">
        <v>70750</v>
      </c>
      <c r="S264" s="9">
        <v>4228892.34</v>
      </c>
      <c r="T264" s="9">
        <v>290075</v>
      </c>
      <c r="U264" s="11">
        <v>1.1599999999999999E-2</v>
      </c>
      <c r="V264" s="11">
        <v>1.1599999999999999E-2</v>
      </c>
      <c r="W264" s="9">
        <v>0</v>
      </c>
      <c r="X264" s="9">
        <v>0</v>
      </c>
      <c r="Y264" s="12">
        <v>46203</v>
      </c>
      <c r="Z264" s="8" t="s">
        <v>60</v>
      </c>
      <c r="AA264" s="13"/>
      <c r="AB264" s="12"/>
      <c r="AC264" s="12"/>
      <c r="AD264" s="12"/>
      <c r="AE264" s="8"/>
      <c r="AF264" s="12"/>
      <c r="AG264" s="8"/>
      <c r="AH264" s="8" t="s">
        <v>76</v>
      </c>
      <c r="AI264" s="8"/>
      <c r="AJ264" s="8"/>
      <c r="AK264" s="8" t="s">
        <v>230</v>
      </c>
      <c r="AL264" s="8" t="s">
        <v>229</v>
      </c>
      <c r="AM264" s="8" t="s">
        <v>65</v>
      </c>
    </row>
    <row r="265" spans="1:39" ht="12.95" customHeight="1">
      <c r="A265" s="8" t="s">
        <v>622</v>
      </c>
      <c r="B265" s="8" t="s">
        <v>4</v>
      </c>
      <c r="C265" s="8" t="s">
        <v>629</v>
      </c>
      <c r="D265" s="8" t="s">
        <v>630</v>
      </c>
      <c r="E265" s="8" t="s">
        <v>631</v>
      </c>
      <c r="F265" s="8" t="s">
        <v>203</v>
      </c>
      <c r="G265" s="8" t="s">
        <v>204</v>
      </c>
      <c r="H265" s="9">
        <v>55150</v>
      </c>
      <c r="I265" s="9">
        <v>2</v>
      </c>
      <c r="J265" s="10">
        <v>837.3</v>
      </c>
      <c r="K265" s="10">
        <v>867.95</v>
      </c>
      <c r="L265" s="11">
        <v>3.5313094072239183E-2</v>
      </c>
      <c r="M265" s="8" t="s">
        <v>59</v>
      </c>
      <c r="N265" s="10">
        <v>790.58586255666364</v>
      </c>
      <c r="O265" s="9">
        <v>43600810.32</v>
      </c>
      <c r="P265" s="9">
        <v>43600810.32</v>
      </c>
      <c r="Q265" s="9">
        <v>47867442.5</v>
      </c>
      <c r="R265" s="9">
        <v>110300</v>
      </c>
      <c r="S265" s="9">
        <v>4266632.18</v>
      </c>
      <c r="T265" s="9">
        <v>1690347.5</v>
      </c>
      <c r="U265" s="11">
        <v>1.9699999999999999E-2</v>
      </c>
      <c r="V265" s="11">
        <v>1.9699999999999999E-2</v>
      </c>
      <c r="W265" s="9">
        <v>0</v>
      </c>
      <c r="X265" s="9">
        <v>0</v>
      </c>
      <c r="Y265" s="12">
        <v>46203</v>
      </c>
      <c r="Z265" s="8" t="s">
        <v>60</v>
      </c>
      <c r="AA265" s="13"/>
      <c r="AB265" s="12"/>
      <c r="AC265" s="12"/>
      <c r="AD265" s="12"/>
      <c r="AE265" s="8"/>
      <c r="AF265" s="12"/>
      <c r="AG265" s="8"/>
      <c r="AH265" s="8" t="s">
        <v>76</v>
      </c>
      <c r="AI265" s="8"/>
      <c r="AJ265" s="8"/>
      <c r="AK265" s="8" t="s">
        <v>77</v>
      </c>
      <c r="AL265" s="8" t="s">
        <v>631</v>
      </c>
      <c r="AM265" s="8" t="s">
        <v>65</v>
      </c>
    </row>
    <row r="266" spans="1:39" ht="12.95" customHeight="1">
      <c r="A266" s="8" t="s">
        <v>622</v>
      </c>
      <c r="B266" s="8" t="s">
        <v>4</v>
      </c>
      <c r="C266" s="8" t="s">
        <v>861</v>
      </c>
      <c r="D266" s="8" t="s">
        <v>862</v>
      </c>
      <c r="E266" s="8" t="s">
        <v>863</v>
      </c>
      <c r="F266" s="8" t="s">
        <v>203</v>
      </c>
      <c r="G266" s="8" t="s">
        <v>204</v>
      </c>
      <c r="H266" s="9">
        <v>16572</v>
      </c>
      <c r="I266" s="9">
        <v>2</v>
      </c>
      <c r="J266" s="10">
        <v>2557.9</v>
      </c>
      <c r="K266" s="10">
        <v>2626</v>
      </c>
      <c r="L266" s="11">
        <v>2.5932977913175934E-2</v>
      </c>
      <c r="M266" s="8" t="s">
        <v>59</v>
      </c>
      <c r="N266" s="10">
        <v>1758.2604833454018</v>
      </c>
      <c r="O266" s="9">
        <v>29137892.73</v>
      </c>
      <c r="P266" s="9">
        <v>29137892.73</v>
      </c>
      <c r="Q266" s="9">
        <v>43518072</v>
      </c>
      <c r="R266" s="9">
        <v>33144</v>
      </c>
      <c r="S266" s="9">
        <v>14380179.27</v>
      </c>
      <c r="T266" s="9">
        <v>1128553.2</v>
      </c>
      <c r="U266" s="11">
        <v>1.7899999999999999E-2</v>
      </c>
      <c r="V266" s="11">
        <v>1.7899999999999999E-2</v>
      </c>
      <c r="W266" s="9">
        <v>0</v>
      </c>
      <c r="X266" s="9">
        <v>0</v>
      </c>
      <c r="Y266" s="12">
        <v>46203</v>
      </c>
      <c r="Z266" s="8" t="s">
        <v>60</v>
      </c>
      <c r="AA266" s="13"/>
      <c r="AB266" s="12"/>
      <c r="AC266" s="12"/>
      <c r="AD266" s="12"/>
      <c r="AE266" s="8"/>
      <c r="AF266" s="12"/>
      <c r="AG266" s="8"/>
      <c r="AH266" s="8" t="s">
        <v>76</v>
      </c>
      <c r="AI266" s="8"/>
      <c r="AJ266" s="8"/>
      <c r="AK266" s="8" t="s">
        <v>459</v>
      </c>
      <c r="AL266" s="8" t="s">
        <v>863</v>
      </c>
      <c r="AM266" s="8" t="s">
        <v>65</v>
      </c>
    </row>
    <row r="267" spans="1:39" ht="12.95" customHeight="1">
      <c r="A267" s="8" t="s">
        <v>622</v>
      </c>
      <c r="B267" s="8" t="s">
        <v>4</v>
      </c>
      <c r="C267" s="8" t="s">
        <v>959</v>
      </c>
      <c r="D267" s="8" t="s">
        <v>960</v>
      </c>
      <c r="E267" s="8" t="s">
        <v>961</v>
      </c>
      <c r="F267" s="8" t="s">
        <v>203</v>
      </c>
      <c r="G267" s="8" t="s">
        <v>204</v>
      </c>
      <c r="H267" s="9">
        <v>46332</v>
      </c>
      <c r="I267" s="9">
        <v>2</v>
      </c>
      <c r="J267" s="10">
        <v>614.54999999999995</v>
      </c>
      <c r="K267" s="10">
        <v>613.4</v>
      </c>
      <c r="L267" s="11">
        <v>-1.8747962178024128E-3</v>
      </c>
      <c r="M267" s="8" t="s">
        <v>59</v>
      </c>
      <c r="N267" s="10">
        <v>651.80464797548132</v>
      </c>
      <c r="O267" s="9">
        <v>30199412.949999999</v>
      </c>
      <c r="P267" s="9">
        <v>30199412.949999999</v>
      </c>
      <c r="Q267" s="9">
        <v>28420048.800000001</v>
      </c>
      <c r="R267" s="9">
        <v>92664</v>
      </c>
      <c r="S267" s="9">
        <v>-1779364.15</v>
      </c>
      <c r="T267" s="9">
        <v>-53281.8</v>
      </c>
      <c r="U267" s="11">
        <v>1.17E-2</v>
      </c>
      <c r="V267" s="11">
        <v>1.17E-2</v>
      </c>
      <c r="W267" s="9">
        <v>0</v>
      </c>
      <c r="X267" s="9">
        <v>0</v>
      </c>
      <c r="Y267" s="12">
        <v>46203</v>
      </c>
      <c r="Z267" s="8" t="s">
        <v>60</v>
      </c>
      <c r="AA267" s="13"/>
      <c r="AB267" s="12"/>
      <c r="AC267" s="12"/>
      <c r="AD267" s="12"/>
      <c r="AE267" s="8"/>
      <c r="AF267" s="12"/>
      <c r="AG267" s="8"/>
      <c r="AH267" s="8" t="s">
        <v>76</v>
      </c>
      <c r="AI267" s="8"/>
      <c r="AJ267" s="8"/>
      <c r="AK267" s="8" t="s">
        <v>261</v>
      </c>
      <c r="AL267" s="8" t="s">
        <v>962</v>
      </c>
      <c r="AM267" s="8" t="s">
        <v>65</v>
      </c>
    </row>
    <row r="268" spans="1:39" ht="12.95" customHeight="1">
      <c r="A268" s="8" t="s">
        <v>622</v>
      </c>
      <c r="B268" s="8" t="s">
        <v>4</v>
      </c>
      <c r="C268" s="8" t="s">
        <v>864</v>
      </c>
      <c r="D268" s="8" t="s">
        <v>865</v>
      </c>
      <c r="E268" s="8" t="s">
        <v>866</v>
      </c>
      <c r="F268" s="8" t="s">
        <v>203</v>
      </c>
      <c r="G268" s="8" t="s">
        <v>204</v>
      </c>
      <c r="H268" s="9">
        <v>16817</v>
      </c>
      <c r="I268" s="9">
        <v>10</v>
      </c>
      <c r="J268" s="10">
        <v>2658.6</v>
      </c>
      <c r="K268" s="10">
        <v>2693</v>
      </c>
      <c r="L268" s="11">
        <v>1.2773858150761232E-2</v>
      </c>
      <c r="M268" s="8" t="s">
        <v>59</v>
      </c>
      <c r="N268" s="10">
        <v>1760.5706249628352</v>
      </c>
      <c r="O268" s="9">
        <v>29607516.199999999</v>
      </c>
      <c r="P268" s="9">
        <v>29607516.199999999</v>
      </c>
      <c r="Q268" s="9">
        <v>45288181</v>
      </c>
      <c r="R268" s="9">
        <v>168170</v>
      </c>
      <c r="S268" s="9">
        <v>15680664.800000001</v>
      </c>
      <c r="T268" s="9">
        <v>578504.80000000005</v>
      </c>
      <c r="U268" s="11">
        <v>1.8700000000000001E-2</v>
      </c>
      <c r="V268" s="11">
        <v>1.8599999999999998E-2</v>
      </c>
      <c r="W268" s="9">
        <v>0</v>
      </c>
      <c r="X268" s="9">
        <v>0</v>
      </c>
      <c r="Y268" s="12">
        <v>46203</v>
      </c>
      <c r="Z268" s="8" t="s">
        <v>60</v>
      </c>
      <c r="AA268" s="13"/>
      <c r="AB268" s="12"/>
      <c r="AC268" s="12"/>
      <c r="AD268" s="12"/>
      <c r="AE268" s="8"/>
      <c r="AF268" s="12"/>
      <c r="AG268" s="8"/>
      <c r="AH268" s="8" t="s">
        <v>76</v>
      </c>
      <c r="AI268" s="8"/>
      <c r="AJ268" s="8"/>
      <c r="AK268" s="8" t="s">
        <v>505</v>
      </c>
      <c r="AL268" s="8" t="s">
        <v>866</v>
      </c>
      <c r="AM268" s="8" t="s">
        <v>65</v>
      </c>
    </row>
    <row r="269" spans="1:39" ht="12.95" customHeight="1">
      <c r="A269" s="8" t="s">
        <v>622</v>
      </c>
      <c r="B269" s="8" t="s">
        <v>4</v>
      </c>
      <c r="C269" s="8" t="s">
        <v>239</v>
      </c>
      <c r="D269" s="8" t="s">
        <v>240</v>
      </c>
      <c r="E269" s="8" t="s">
        <v>241</v>
      </c>
      <c r="F269" s="8" t="s">
        <v>203</v>
      </c>
      <c r="G269" s="8" t="s">
        <v>204</v>
      </c>
      <c r="H269" s="9">
        <v>203161</v>
      </c>
      <c r="I269" s="9">
        <v>2</v>
      </c>
      <c r="J269" s="10">
        <v>273.5</v>
      </c>
      <c r="K269" s="10">
        <v>274.75</v>
      </c>
      <c r="L269" s="11">
        <v>4.549590536851683E-3</v>
      </c>
      <c r="M269" s="8" t="s">
        <v>59</v>
      </c>
      <c r="N269" s="10">
        <v>310.65744660638609</v>
      </c>
      <c r="O269" s="9">
        <v>63113477.509999998</v>
      </c>
      <c r="P269" s="9">
        <v>63113477.509999998</v>
      </c>
      <c r="Q269" s="9">
        <v>55818484.75</v>
      </c>
      <c r="R269" s="9">
        <v>406322</v>
      </c>
      <c r="S269" s="9">
        <v>-7294992.7599999998</v>
      </c>
      <c r="T269" s="9">
        <v>253951.25</v>
      </c>
      <c r="U269" s="11">
        <v>2.3E-2</v>
      </c>
      <c r="V269" s="11">
        <v>2.3E-2</v>
      </c>
      <c r="W269" s="9">
        <v>0</v>
      </c>
      <c r="X269" s="9">
        <v>0</v>
      </c>
      <c r="Y269" s="12">
        <v>46203</v>
      </c>
      <c r="Z269" s="8" t="s">
        <v>60</v>
      </c>
      <c r="AA269" s="13"/>
      <c r="AB269" s="12"/>
      <c r="AC269" s="12"/>
      <c r="AD269" s="12"/>
      <c r="AE269" s="8"/>
      <c r="AF269" s="12"/>
      <c r="AG269" s="8"/>
      <c r="AH269" s="8" t="s">
        <v>76</v>
      </c>
      <c r="AI269" s="8"/>
      <c r="AJ269" s="8"/>
      <c r="AK269" s="8" t="s">
        <v>209</v>
      </c>
      <c r="AL269" s="8" t="s">
        <v>241</v>
      </c>
      <c r="AM269" s="8" t="s">
        <v>65</v>
      </c>
    </row>
    <row r="270" spans="1:39" ht="12.95" customHeight="1">
      <c r="A270" s="8" t="s">
        <v>622</v>
      </c>
      <c r="B270" s="8" t="s">
        <v>4</v>
      </c>
      <c r="C270" s="8" t="s">
        <v>591</v>
      </c>
      <c r="D270" s="8" t="s">
        <v>592</v>
      </c>
      <c r="E270" s="8" t="s">
        <v>593</v>
      </c>
      <c r="F270" s="8" t="s">
        <v>203</v>
      </c>
      <c r="G270" s="8" t="s">
        <v>204</v>
      </c>
      <c r="H270" s="9">
        <v>101775</v>
      </c>
      <c r="I270" s="9">
        <v>10</v>
      </c>
      <c r="J270" s="10">
        <v>294.25</v>
      </c>
      <c r="K270" s="10">
        <v>280.60000000000002</v>
      </c>
      <c r="L270" s="11">
        <v>-4.8645759087669278E-2</v>
      </c>
      <c r="M270" s="8" t="s">
        <v>59</v>
      </c>
      <c r="N270" s="10">
        <v>415.62332586588064</v>
      </c>
      <c r="O270" s="9">
        <v>42300063.990000002</v>
      </c>
      <c r="P270" s="9">
        <v>42300063.990000002</v>
      </c>
      <c r="Q270" s="9">
        <v>28558065</v>
      </c>
      <c r="R270" s="9">
        <v>1017750</v>
      </c>
      <c r="S270" s="9">
        <v>-13741998.99</v>
      </c>
      <c r="T270" s="9">
        <v>-1389228.75</v>
      </c>
      <c r="U270" s="11">
        <v>1.18E-2</v>
      </c>
      <c r="V270" s="11">
        <v>1.18E-2</v>
      </c>
      <c r="W270" s="9">
        <v>0</v>
      </c>
      <c r="X270" s="9">
        <v>0</v>
      </c>
      <c r="Y270" s="12">
        <v>46203</v>
      </c>
      <c r="Z270" s="8" t="s">
        <v>60</v>
      </c>
      <c r="AA270" s="13"/>
      <c r="AB270" s="12"/>
      <c r="AC270" s="12"/>
      <c r="AD270" s="12"/>
      <c r="AE270" s="8"/>
      <c r="AF270" s="12"/>
      <c r="AG270" s="8"/>
      <c r="AH270" s="8" t="s">
        <v>76</v>
      </c>
      <c r="AI270" s="8"/>
      <c r="AJ270" s="8"/>
      <c r="AK270" s="8" t="s">
        <v>594</v>
      </c>
      <c r="AL270" s="8" t="s">
        <v>593</v>
      </c>
      <c r="AM270" s="8" t="s">
        <v>65</v>
      </c>
    </row>
    <row r="271" spans="1:39" ht="12.95" customHeight="1">
      <c r="A271" s="8" t="s">
        <v>622</v>
      </c>
      <c r="B271" s="8" t="s">
        <v>4</v>
      </c>
      <c r="C271" s="8" t="s">
        <v>632</v>
      </c>
      <c r="D271" s="8" t="s">
        <v>633</v>
      </c>
      <c r="E271" s="8" t="s">
        <v>634</v>
      </c>
      <c r="F271" s="8" t="s">
        <v>203</v>
      </c>
      <c r="G271" s="8" t="s">
        <v>204</v>
      </c>
      <c r="H271" s="9">
        <v>57994</v>
      </c>
      <c r="I271" s="9">
        <v>2</v>
      </c>
      <c r="J271" s="10">
        <v>1164.8</v>
      </c>
      <c r="K271" s="10">
        <v>1181.2</v>
      </c>
      <c r="L271" s="11">
        <v>1.388418557399255E-2</v>
      </c>
      <c r="M271" s="8" t="s">
        <v>59</v>
      </c>
      <c r="N271" s="10">
        <v>844.20347949787913</v>
      </c>
      <c r="O271" s="9">
        <v>48958736.590000004</v>
      </c>
      <c r="P271" s="9">
        <v>48958736.590000004</v>
      </c>
      <c r="Q271" s="9">
        <v>68502512.799999997</v>
      </c>
      <c r="R271" s="9">
        <v>115988</v>
      </c>
      <c r="S271" s="9">
        <v>19543776.210000001</v>
      </c>
      <c r="T271" s="9">
        <v>951101.6</v>
      </c>
      <c r="U271" s="11">
        <v>2.8199999999999999E-2</v>
      </c>
      <c r="V271" s="11">
        <v>2.8199999999999999E-2</v>
      </c>
      <c r="W271" s="9">
        <v>0</v>
      </c>
      <c r="X271" s="9">
        <v>0</v>
      </c>
      <c r="Y271" s="12">
        <v>46203</v>
      </c>
      <c r="Z271" s="8" t="s">
        <v>60</v>
      </c>
      <c r="AA271" s="13"/>
      <c r="AB271" s="12"/>
      <c r="AC271" s="12"/>
      <c r="AD271" s="12"/>
      <c r="AE271" s="8"/>
      <c r="AF271" s="12"/>
      <c r="AG271" s="8"/>
      <c r="AH271" s="8" t="s">
        <v>76</v>
      </c>
      <c r="AI271" s="8"/>
      <c r="AJ271" s="8"/>
      <c r="AK271" s="8" t="s">
        <v>319</v>
      </c>
      <c r="AL271" s="8" t="s">
        <v>635</v>
      </c>
      <c r="AM271" s="8" t="s">
        <v>65</v>
      </c>
    </row>
    <row r="272" spans="1:39" ht="12.95" customHeight="1">
      <c r="A272" s="8" t="s">
        <v>622</v>
      </c>
      <c r="B272" s="8" t="s">
        <v>4</v>
      </c>
      <c r="C272" s="8" t="s">
        <v>636</v>
      </c>
      <c r="D272" s="8" t="s">
        <v>637</v>
      </c>
      <c r="E272" s="8" t="s">
        <v>638</v>
      </c>
      <c r="F272" s="8" t="s">
        <v>203</v>
      </c>
      <c r="G272" s="8" t="s">
        <v>204</v>
      </c>
      <c r="H272" s="9">
        <v>2012</v>
      </c>
      <c r="I272" s="9">
        <v>5</v>
      </c>
      <c r="J272" s="10">
        <v>9388</v>
      </c>
      <c r="K272" s="10">
        <v>9460</v>
      </c>
      <c r="L272" s="11">
        <v>7.6109936575052854E-3</v>
      </c>
      <c r="M272" s="8" t="s">
        <v>59</v>
      </c>
      <c r="N272" s="10">
        <v>4979.9474204771368</v>
      </c>
      <c r="O272" s="9">
        <v>10019654.210000001</v>
      </c>
      <c r="P272" s="9">
        <v>10019654.210000001</v>
      </c>
      <c r="Q272" s="9">
        <v>19033520</v>
      </c>
      <c r="R272" s="9">
        <v>10060</v>
      </c>
      <c r="S272" s="9">
        <v>9013865.7899999991</v>
      </c>
      <c r="T272" s="9">
        <v>144864</v>
      </c>
      <c r="U272" s="11">
        <v>7.7999999999999996E-3</v>
      </c>
      <c r="V272" s="11">
        <v>7.7999999999999996E-3</v>
      </c>
      <c r="W272" s="9">
        <v>0</v>
      </c>
      <c r="X272" s="9">
        <v>0</v>
      </c>
      <c r="Y272" s="12">
        <v>46203</v>
      </c>
      <c r="Z272" s="8" t="s">
        <v>60</v>
      </c>
      <c r="AA272" s="13"/>
      <c r="AB272" s="12"/>
      <c r="AC272" s="12"/>
      <c r="AD272" s="12"/>
      <c r="AE272" s="8"/>
      <c r="AF272" s="12"/>
      <c r="AG272" s="8"/>
      <c r="AH272" s="8" t="s">
        <v>76</v>
      </c>
      <c r="AI272" s="8"/>
      <c r="AJ272" s="8"/>
      <c r="AK272" s="8" t="s">
        <v>336</v>
      </c>
      <c r="AL272" s="8" t="s">
        <v>638</v>
      </c>
      <c r="AM272" s="8" t="s">
        <v>65</v>
      </c>
    </row>
    <row r="273" spans="1:39" ht="12.95" customHeight="1">
      <c r="A273" s="8" t="s">
        <v>622</v>
      </c>
      <c r="B273" s="8" t="s">
        <v>4</v>
      </c>
      <c r="C273" s="8" t="s">
        <v>639</v>
      </c>
      <c r="D273" s="8" t="s">
        <v>640</v>
      </c>
      <c r="E273" s="8" t="s">
        <v>641</v>
      </c>
      <c r="F273" s="8" t="s">
        <v>203</v>
      </c>
      <c r="G273" s="8" t="s">
        <v>204</v>
      </c>
      <c r="H273" s="9">
        <v>127783</v>
      </c>
      <c r="I273" s="9">
        <v>10</v>
      </c>
      <c r="J273" s="10">
        <v>328.85</v>
      </c>
      <c r="K273" s="10">
        <v>339.85</v>
      </c>
      <c r="L273" s="11">
        <v>3.2367220832720318E-2</v>
      </c>
      <c r="M273" s="8" t="s">
        <v>59</v>
      </c>
      <c r="N273" s="10">
        <v>357.75060234929526</v>
      </c>
      <c r="O273" s="9">
        <v>45714445.219999999</v>
      </c>
      <c r="P273" s="9">
        <v>45714445.219999999</v>
      </c>
      <c r="Q273" s="9">
        <v>43427052.549999997</v>
      </c>
      <c r="R273" s="9">
        <v>1277830</v>
      </c>
      <c r="S273" s="9">
        <v>-2287392.67</v>
      </c>
      <c r="T273" s="9">
        <v>1405613</v>
      </c>
      <c r="U273" s="11">
        <v>1.7899999999999999E-2</v>
      </c>
      <c r="V273" s="11">
        <v>1.7899999999999999E-2</v>
      </c>
      <c r="W273" s="9">
        <v>0</v>
      </c>
      <c r="X273" s="9">
        <v>0</v>
      </c>
      <c r="Y273" s="12">
        <v>46203</v>
      </c>
      <c r="Z273" s="8" t="s">
        <v>60</v>
      </c>
      <c r="AA273" s="13"/>
      <c r="AB273" s="12"/>
      <c r="AC273" s="12"/>
      <c r="AD273" s="12"/>
      <c r="AE273" s="8"/>
      <c r="AF273" s="12"/>
      <c r="AG273" s="8"/>
      <c r="AH273" s="8" t="s">
        <v>76</v>
      </c>
      <c r="AI273" s="8"/>
      <c r="AJ273" s="8"/>
      <c r="AK273" s="8" t="s">
        <v>167</v>
      </c>
      <c r="AL273" s="8" t="s">
        <v>641</v>
      </c>
      <c r="AM273" s="8" t="s">
        <v>65</v>
      </c>
    </row>
    <row r="274" spans="1:39" ht="12.95" customHeight="1">
      <c r="A274" s="8" t="s">
        <v>622</v>
      </c>
      <c r="B274" s="8" t="s">
        <v>4</v>
      </c>
      <c r="C274" s="8" t="s">
        <v>642</v>
      </c>
      <c r="D274" s="8" t="s">
        <v>643</v>
      </c>
      <c r="E274" s="8" t="s">
        <v>644</v>
      </c>
      <c r="F274" s="8" t="s">
        <v>203</v>
      </c>
      <c r="G274" s="8" t="s">
        <v>204</v>
      </c>
      <c r="H274" s="9">
        <v>141252</v>
      </c>
      <c r="I274" s="9">
        <v>1</v>
      </c>
      <c r="J274" s="10">
        <v>201.5</v>
      </c>
      <c r="K274" s="10">
        <v>208.6</v>
      </c>
      <c r="L274" s="11">
        <v>3.4036433365292426E-2</v>
      </c>
      <c r="M274" s="8" t="s">
        <v>59</v>
      </c>
      <c r="N274" s="10">
        <v>127.29687459292612</v>
      </c>
      <c r="O274" s="9">
        <v>17980938.129999999</v>
      </c>
      <c r="P274" s="9">
        <v>17980938.129999999</v>
      </c>
      <c r="Q274" s="9">
        <v>29465167.199999999</v>
      </c>
      <c r="R274" s="9">
        <v>141252</v>
      </c>
      <c r="S274" s="9">
        <v>11484229.07</v>
      </c>
      <c r="T274" s="9">
        <v>1002889.2</v>
      </c>
      <c r="U274" s="11">
        <v>1.21E-2</v>
      </c>
      <c r="V274" s="11">
        <v>1.21E-2</v>
      </c>
      <c r="W274" s="9">
        <v>0</v>
      </c>
      <c r="X274" s="9">
        <v>0</v>
      </c>
      <c r="Y274" s="12">
        <v>46203</v>
      </c>
      <c r="Z274" s="8" t="s">
        <v>60</v>
      </c>
      <c r="AA274" s="13"/>
      <c r="AB274" s="12"/>
      <c r="AC274" s="12"/>
      <c r="AD274" s="12"/>
      <c r="AE274" s="8"/>
      <c r="AF274" s="12"/>
      <c r="AG274" s="8"/>
      <c r="AH274" s="8" t="s">
        <v>76</v>
      </c>
      <c r="AI274" s="8"/>
      <c r="AJ274" s="8"/>
      <c r="AK274" s="8" t="s">
        <v>167</v>
      </c>
      <c r="AL274" s="8" t="s">
        <v>645</v>
      </c>
      <c r="AM274" s="8" t="s">
        <v>65</v>
      </c>
    </row>
    <row r="275" spans="1:39" ht="12.95" customHeight="1">
      <c r="A275" s="8" t="s">
        <v>622</v>
      </c>
      <c r="B275" s="8" t="s">
        <v>4</v>
      </c>
      <c r="C275" s="8" t="s">
        <v>646</v>
      </c>
      <c r="D275" s="8" t="s">
        <v>647</v>
      </c>
      <c r="E275" s="8" t="s">
        <v>648</v>
      </c>
      <c r="F275" s="8" t="s">
        <v>203</v>
      </c>
      <c r="G275" s="8" t="s">
        <v>204</v>
      </c>
      <c r="H275" s="9">
        <v>727047</v>
      </c>
      <c r="I275" s="9">
        <v>10</v>
      </c>
      <c r="J275" s="10">
        <v>74.599999999999994</v>
      </c>
      <c r="K275" s="10">
        <v>75.41</v>
      </c>
      <c r="L275" s="11">
        <v>1.0741280997215224E-2</v>
      </c>
      <c r="M275" s="8" t="s">
        <v>59</v>
      </c>
      <c r="N275" s="10">
        <v>73.510407415201499</v>
      </c>
      <c r="O275" s="9">
        <v>53445521.18</v>
      </c>
      <c r="P275" s="9">
        <v>53445521.18</v>
      </c>
      <c r="Q275" s="9">
        <v>54826614.270000003</v>
      </c>
      <c r="R275" s="9">
        <v>7270470</v>
      </c>
      <c r="S275" s="9">
        <v>1381093.09</v>
      </c>
      <c r="T275" s="9">
        <v>588908.06999999995</v>
      </c>
      <c r="U275" s="11">
        <v>2.2599999999999999E-2</v>
      </c>
      <c r="V275" s="11">
        <v>2.2599999999999999E-2</v>
      </c>
      <c r="W275" s="9">
        <v>0</v>
      </c>
      <c r="X275" s="9">
        <v>0</v>
      </c>
      <c r="Y275" s="12">
        <v>46203</v>
      </c>
      <c r="Z275" s="8" t="s">
        <v>60</v>
      </c>
      <c r="AA275" s="13"/>
      <c r="AB275" s="12"/>
      <c r="AC275" s="12"/>
      <c r="AD275" s="12"/>
      <c r="AE275" s="8"/>
      <c r="AF275" s="12"/>
      <c r="AG275" s="8"/>
      <c r="AH275" s="8" t="s">
        <v>76</v>
      </c>
      <c r="AI275" s="8"/>
      <c r="AJ275" s="8"/>
      <c r="AK275" s="8" t="s">
        <v>167</v>
      </c>
      <c r="AL275" s="8" t="s">
        <v>648</v>
      </c>
      <c r="AM275" s="8" t="s">
        <v>65</v>
      </c>
    </row>
    <row r="276" spans="1:39" ht="12.95" customHeight="1">
      <c r="A276" s="8" t="s">
        <v>622</v>
      </c>
      <c r="B276" s="8" t="s">
        <v>4</v>
      </c>
      <c r="C276" s="8" t="s">
        <v>649</v>
      </c>
      <c r="D276" s="8" t="s">
        <v>650</v>
      </c>
      <c r="E276" s="8" t="s">
        <v>651</v>
      </c>
      <c r="F276" s="8" t="s">
        <v>203</v>
      </c>
      <c r="G276" s="8" t="s">
        <v>204</v>
      </c>
      <c r="H276" s="9">
        <v>248508</v>
      </c>
      <c r="I276" s="9">
        <v>5</v>
      </c>
      <c r="J276" s="10">
        <v>244.47</v>
      </c>
      <c r="K276" s="10">
        <v>240.61</v>
      </c>
      <c r="L276" s="11">
        <v>-1.6042558497153071E-2</v>
      </c>
      <c r="M276" s="8" t="s">
        <v>59</v>
      </c>
      <c r="N276" s="10">
        <v>177.61490857437184</v>
      </c>
      <c r="O276" s="9">
        <v>44138725.700000003</v>
      </c>
      <c r="P276" s="9">
        <v>44138725.700000003</v>
      </c>
      <c r="Q276" s="9">
        <v>59793509.880000003</v>
      </c>
      <c r="R276" s="9">
        <v>1242540</v>
      </c>
      <c r="S276" s="9">
        <v>15654784.18</v>
      </c>
      <c r="T276" s="9">
        <v>-959240.88</v>
      </c>
      <c r="U276" s="11">
        <v>2.46E-2</v>
      </c>
      <c r="V276" s="11">
        <v>2.46E-2</v>
      </c>
      <c r="W276" s="9">
        <v>0</v>
      </c>
      <c r="X276" s="9">
        <v>0</v>
      </c>
      <c r="Y276" s="12">
        <v>46203</v>
      </c>
      <c r="Z276" s="8" t="s">
        <v>60</v>
      </c>
      <c r="AA276" s="13"/>
      <c r="AB276" s="12"/>
      <c r="AC276" s="12"/>
      <c r="AD276" s="12"/>
      <c r="AE276" s="8"/>
      <c r="AF276" s="12"/>
      <c r="AG276" s="8"/>
      <c r="AH276" s="8" t="s">
        <v>76</v>
      </c>
      <c r="AI276" s="8"/>
      <c r="AJ276" s="8"/>
      <c r="AK276" s="8" t="s">
        <v>510</v>
      </c>
      <c r="AL276" s="8" t="s">
        <v>652</v>
      </c>
      <c r="AM276" s="8" t="s">
        <v>65</v>
      </c>
    </row>
    <row r="277" spans="1:39" ht="12.95" customHeight="1">
      <c r="A277" s="8" t="s">
        <v>622</v>
      </c>
      <c r="B277" s="8" t="s">
        <v>4</v>
      </c>
      <c r="C277" s="8" t="s">
        <v>653</v>
      </c>
      <c r="D277" s="8" t="s">
        <v>654</v>
      </c>
      <c r="E277" s="8" t="s">
        <v>655</v>
      </c>
      <c r="F277" s="8" t="s">
        <v>203</v>
      </c>
      <c r="G277" s="8" t="s">
        <v>204</v>
      </c>
      <c r="H277" s="9">
        <v>33631</v>
      </c>
      <c r="I277" s="9">
        <v>1</v>
      </c>
      <c r="J277" s="10">
        <v>1405.7</v>
      </c>
      <c r="K277" s="10">
        <v>1433.5</v>
      </c>
      <c r="L277" s="11">
        <v>1.9393093826299269E-2</v>
      </c>
      <c r="M277" s="8" t="s">
        <v>59</v>
      </c>
      <c r="N277" s="10">
        <v>1167.2202601766228</v>
      </c>
      <c r="O277" s="9">
        <v>39254784.57</v>
      </c>
      <c r="P277" s="9">
        <v>39254784.57</v>
      </c>
      <c r="Q277" s="9">
        <v>48210038.5</v>
      </c>
      <c r="R277" s="9">
        <v>33631</v>
      </c>
      <c r="S277" s="9">
        <v>8955253.9299999997</v>
      </c>
      <c r="T277" s="9">
        <v>934941.8</v>
      </c>
      <c r="U277" s="11">
        <v>1.9900000000000001E-2</v>
      </c>
      <c r="V277" s="11">
        <v>1.9800000000000002E-2</v>
      </c>
      <c r="W277" s="9">
        <v>0</v>
      </c>
      <c r="X277" s="9">
        <v>0</v>
      </c>
      <c r="Y277" s="12">
        <v>46203</v>
      </c>
      <c r="Z277" s="8" t="s">
        <v>60</v>
      </c>
      <c r="AA277" s="13"/>
      <c r="AB277" s="12"/>
      <c r="AC277" s="12"/>
      <c r="AD277" s="12"/>
      <c r="AE277" s="8"/>
      <c r="AF277" s="12"/>
      <c r="AG277" s="8"/>
      <c r="AH277" s="8" t="s">
        <v>76</v>
      </c>
      <c r="AI277" s="8"/>
      <c r="AJ277" s="8"/>
      <c r="AK277" s="8" t="s">
        <v>459</v>
      </c>
      <c r="AL277" s="8" t="s">
        <v>655</v>
      </c>
      <c r="AM277" s="8" t="s">
        <v>65</v>
      </c>
    </row>
    <row r="278" spans="1:39" ht="12.95" customHeight="1">
      <c r="A278" s="8" t="s">
        <v>622</v>
      </c>
      <c r="B278" s="8" t="s">
        <v>4</v>
      </c>
      <c r="C278" s="8" t="s">
        <v>258</v>
      </c>
      <c r="D278" s="8" t="s">
        <v>259</v>
      </c>
      <c r="E278" s="8" t="s">
        <v>260</v>
      </c>
      <c r="F278" s="8" t="s">
        <v>203</v>
      </c>
      <c r="G278" s="8" t="s">
        <v>204</v>
      </c>
      <c r="H278" s="9">
        <v>32375</v>
      </c>
      <c r="I278" s="9">
        <v>2</v>
      </c>
      <c r="J278" s="10">
        <v>225.57</v>
      </c>
      <c r="K278" s="10">
        <v>224.8</v>
      </c>
      <c r="L278" s="11">
        <v>-3.4252669039145909E-3</v>
      </c>
      <c r="M278" s="8" t="s">
        <v>59</v>
      </c>
      <c r="N278" s="10">
        <v>221.26659459459461</v>
      </c>
      <c r="O278" s="9">
        <v>7163506</v>
      </c>
      <c r="P278" s="9">
        <v>7163506</v>
      </c>
      <c r="Q278" s="9">
        <v>7277900</v>
      </c>
      <c r="R278" s="9">
        <v>64750</v>
      </c>
      <c r="S278" s="9">
        <v>114394</v>
      </c>
      <c r="T278" s="9">
        <v>-24928.75</v>
      </c>
      <c r="U278" s="11">
        <v>3.0000000000000001E-3</v>
      </c>
      <c r="V278" s="11">
        <v>3.0000000000000001E-3</v>
      </c>
      <c r="W278" s="9">
        <v>0</v>
      </c>
      <c r="X278" s="9">
        <v>0</v>
      </c>
      <c r="Y278" s="12">
        <v>46203</v>
      </c>
      <c r="Z278" s="8" t="s">
        <v>60</v>
      </c>
      <c r="AA278" s="13"/>
      <c r="AB278" s="12"/>
      <c r="AC278" s="12"/>
      <c r="AD278" s="12"/>
      <c r="AE278" s="8"/>
      <c r="AF278" s="12"/>
      <c r="AG278" s="8"/>
      <c r="AH278" s="8" t="s">
        <v>76</v>
      </c>
      <c r="AI278" s="8"/>
      <c r="AJ278" s="8"/>
      <c r="AK278" s="8" t="s">
        <v>261</v>
      </c>
      <c r="AL278" s="8" t="s">
        <v>260</v>
      </c>
      <c r="AM278" s="8" t="s">
        <v>65</v>
      </c>
    </row>
    <row r="279" spans="1:39" ht="12.95" customHeight="1">
      <c r="A279" s="8" t="s">
        <v>622</v>
      </c>
      <c r="B279" s="8" t="s">
        <v>4</v>
      </c>
      <c r="C279" s="8" t="s">
        <v>946</v>
      </c>
      <c r="D279" s="8" t="s">
        <v>947</v>
      </c>
      <c r="E279" s="8" t="s">
        <v>948</v>
      </c>
      <c r="F279" s="8" t="s">
        <v>203</v>
      </c>
      <c r="G279" s="8" t="s">
        <v>204</v>
      </c>
      <c r="H279" s="9">
        <v>81443</v>
      </c>
      <c r="I279" s="9">
        <v>2</v>
      </c>
      <c r="J279" s="10">
        <v>335.3</v>
      </c>
      <c r="K279" s="10">
        <v>327.05</v>
      </c>
      <c r="L279" s="11">
        <v>-2.5225500687968201E-2</v>
      </c>
      <c r="M279" s="8" t="s">
        <v>59</v>
      </c>
      <c r="N279" s="10">
        <v>408.83257517527596</v>
      </c>
      <c r="O279" s="9">
        <v>33296551.420000002</v>
      </c>
      <c r="P279" s="9">
        <v>33296551.420000002</v>
      </c>
      <c r="Q279" s="9">
        <v>26635933.149999999</v>
      </c>
      <c r="R279" s="9">
        <v>162886</v>
      </c>
      <c r="S279" s="9">
        <v>-6660618.2699999996</v>
      </c>
      <c r="T279" s="9">
        <v>-671904.75</v>
      </c>
      <c r="U279" s="11">
        <v>1.0999999999999999E-2</v>
      </c>
      <c r="V279" s="11">
        <v>1.0999999999999999E-2</v>
      </c>
      <c r="W279" s="9">
        <v>0</v>
      </c>
      <c r="X279" s="9">
        <v>0</v>
      </c>
      <c r="Y279" s="12">
        <v>46203</v>
      </c>
      <c r="Z279" s="8" t="s">
        <v>60</v>
      </c>
      <c r="AA279" s="13"/>
      <c r="AB279" s="12"/>
      <c r="AC279" s="12"/>
      <c r="AD279" s="12"/>
      <c r="AE279" s="8"/>
      <c r="AF279" s="12"/>
      <c r="AG279" s="8"/>
      <c r="AH279" s="8" t="s">
        <v>76</v>
      </c>
      <c r="AI279" s="8"/>
      <c r="AJ279" s="8"/>
      <c r="AK279" s="8" t="s">
        <v>598</v>
      </c>
      <c r="AL279" s="8" t="s">
        <v>949</v>
      </c>
      <c r="AM279" s="8" t="s">
        <v>65</v>
      </c>
    </row>
    <row r="280" spans="1:39" ht="12.95" customHeight="1">
      <c r="A280" s="8" t="s">
        <v>622</v>
      </c>
      <c r="B280" s="8" t="s">
        <v>4</v>
      </c>
      <c r="C280" s="8" t="s">
        <v>656</v>
      </c>
      <c r="D280" s="8" t="s">
        <v>657</v>
      </c>
      <c r="E280" s="8" t="s">
        <v>658</v>
      </c>
      <c r="F280" s="8" t="s">
        <v>203</v>
      </c>
      <c r="G280" s="8" t="s">
        <v>204</v>
      </c>
      <c r="H280" s="9">
        <v>49463</v>
      </c>
      <c r="I280" s="9">
        <v>2</v>
      </c>
      <c r="J280" s="10">
        <v>1119.5</v>
      </c>
      <c r="K280" s="10">
        <v>1156.5</v>
      </c>
      <c r="L280" s="11">
        <v>3.1993082576740162E-2</v>
      </c>
      <c r="M280" s="8" t="s">
        <v>59</v>
      </c>
      <c r="N280" s="10">
        <v>897.95103208458852</v>
      </c>
      <c r="O280" s="9">
        <v>44415351.899999999</v>
      </c>
      <c r="P280" s="9">
        <v>44415351.899999999</v>
      </c>
      <c r="Q280" s="9">
        <v>57203959.5</v>
      </c>
      <c r="R280" s="9">
        <v>98926</v>
      </c>
      <c r="S280" s="9">
        <v>12788607.6</v>
      </c>
      <c r="T280" s="9">
        <v>1830131</v>
      </c>
      <c r="U280" s="11">
        <v>2.3599999999999999E-2</v>
      </c>
      <c r="V280" s="11">
        <v>2.35E-2</v>
      </c>
      <c r="W280" s="9">
        <v>0</v>
      </c>
      <c r="X280" s="9">
        <v>0</v>
      </c>
      <c r="Y280" s="12">
        <v>46203</v>
      </c>
      <c r="Z280" s="8" t="s">
        <v>60</v>
      </c>
      <c r="AA280" s="13"/>
      <c r="AB280" s="12"/>
      <c r="AC280" s="12"/>
      <c r="AD280" s="12"/>
      <c r="AE280" s="8"/>
      <c r="AF280" s="12"/>
      <c r="AG280" s="8"/>
      <c r="AH280" s="8" t="s">
        <v>76</v>
      </c>
      <c r="AI280" s="8"/>
      <c r="AJ280" s="8"/>
      <c r="AK280" s="8" t="s">
        <v>459</v>
      </c>
      <c r="AL280" s="8" t="s">
        <v>658</v>
      </c>
      <c r="AM280" s="8" t="s">
        <v>65</v>
      </c>
    </row>
    <row r="281" spans="1:39" ht="12.95" customHeight="1">
      <c r="A281" s="8" t="s">
        <v>622</v>
      </c>
      <c r="B281" s="8" t="s">
        <v>4</v>
      </c>
      <c r="C281" s="8" t="s">
        <v>963</v>
      </c>
      <c r="D281" s="8" t="s">
        <v>964</v>
      </c>
      <c r="E281" s="8" t="s">
        <v>965</v>
      </c>
      <c r="F281" s="8" t="s">
        <v>203</v>
      </c>
      <c r="G281" s="8" t="s">
        <v>204</v>
      </c>
      <c r="H281" s="9">
        <v>58933</v>
      </c>
      <c r="I281" s="9">
        <v>10</v>
      </c>
      <c r="J281" s="10">
        <v>431.25</v>
      </c>
      <c r="K281" s="10">
        <v>441.25</v>
      </c>
      <c r="L281" s="11">
        <v>2.2662889518413599E-2</v>
      </c>
      <c r="M281" s="8" t="s">
        <v>59</v>
      </c>
      <c r="N281" s="10">
        <v>419.29514244990071</v>
      </c>
      <c r="O281" s="9">
        <v>24710320.629999999</v>
      </c>
      <c r="P281" s="9">
        <v>24710320.629999999</v>
      </c>
      <c r="Q281" s="9">
        <v>26004186.25</v>
      </c>
      <c r="R281" s="9">
        <v>589330</v>
      </c>
      <c r="S281" s="9">
        <v>1293865.6200000001</v>
      </c>
      <c r="T281" s="9">
        <v>589330</v>
      </c>
      <c r="U281" s="11">
        <v>1.0699999999999999E-2</v>
      </c>
      <c r="V281" s="11">
        <v>1.0699999999999999E-2</v>
      </c>
      <c r="W281" s="9">
        <v>0</v>
      </c>
      <c r="X281" s="9">
        <v>0</v>
      </c>
      <c r="Y281" s="12">
        <v>46203</v>
      </c>
      <c r="Z281" s="8" t="s">
        <v>60</v>
      </c>
      <c r="AA281" s="13"/>
      <c r="AB281" s="12"/>
      <c r="AC281" s="12"/>
      <c r="AD281" s="12"/>
      <c r="AE281" s="8"/>
      <c r="AF281" s="12"/>
      <c r="AG281" s="8"/>
      <c r="AH281" s="8" t="s">
        <v>76</v>
      </c>
      <c r="AI281" s="8"/>
      <c r="AJ281" s="8"/>
      <c r="AK281" s="8" t="s">
        <v>336</v>
      </c>
      <c r="AL281" s="8" t="s">
        <v>965</v>
      </c>
      <c r="AM281" s="8" t="s">
        <v>65</v>
      </c>
    </row>
    <row r="282" spans="1:39" ht="12.95" customHeight="1">
      <c r="A282" s="8" t="s">
        <v>622</v>
      </c>
      <c r="B282" s="8" t="s">
        <v>4</v>
      </c>
      <c r="C282" s="8" t="s">
        <v>659</v>
      </c>
      <c r="D282" s="8" t="s">
        <v>660</v>
      </c>
      <c r="E282" s="8" t="s">
        <v>661</v>
      </c>
      <c r="F282" s="8" t="s">
        <v>203</v>
      </c>
      <c r="G282" s="8" t="s">
        <v>204</v>
      </c>
      <c r="H282" s="9">
        <v>122811</v>
      </c>
      <c r="I282" s="9">
        <v>1</v>
      </c>
      <c r="J282" s="10">
        <v>318.45</v>
      </c>
      <c r="K282" s="10">
        <v>299.39999999999998</v>
      </c>
      <c r="L282" s="11">
        <v>-6.362725450901803E-2</v>
      </c>
      <c r="M282" s="8" t="s">
        <v>59</v>
      </c>
      <c r="N282" s="10">
        <v>310.72330003012758</v>
      </c>
      <c r="O282" s="9">
        <v>38160239.200000003</v>
      </c>
      <c r="P282" s="9">
        <v>38160239.200000003</v>
      </c>
      <c r="Q282" s="9">
        <v>36769613.399999999</v>
      </c>
      <c r="R282" s="9">
        <v>122811</v>
      </c>
      <c r="S282" s="9">
        <v>-1390625.8</v>
      </c>
      <c r="T282" s="9">
        <v>-2339549.5499999998</v>
      </c>
      <c r="U282" s="11">
        <v>1.52E-2</v>
      </c>
      <c r="V282" s="11">
        <v>1.5100000000000001E-2</v>
      </c>
      <c r="W282" s="9">
        <v>0</v>
      </c>
      <c r="X282" s="9">
        <v>0</v>
      </c>
      <c r="Y282" s="12">
        <v>46203</v>
      </c>
      <c r="Z282" s="8" t="s">
        <v>60</v>
      </c>
      <c r="AA282" s="13"/>
      <c r="AB282" s="12"/>
      <c r="AC282" s="12"/>
      <c r="AD282" s="12"/>
      <c r="AE282" s="8"/>
      <c r="AF282" s="12"/>
      <c r="AG282" s="8"/>
      <c r="AH282" s="8" t="s">
        <v>76</v>
      </c>
      <c r="AI282" s="8"/>
      <c r="AJ282" s="8"/>
      <c r="AK282" s="8" t="s">
        <v>205</v>
      </c>
      <c r="AL282" s="8" t="s">
        <v>661</v>
      </c>
      <c r="AM282" s="8" t="s">
        <v>65</v>
      </c>
    </row>
    <row r="283" spans="1:39" ht="12.95" customHeight="1">
      <c r="A283" s="8" t="s">
        <v>622</v>
      </c>
      <c r="B283" s="8" t="s">
        <v>4</v>
      </c>
      <c r="C283" s="8" t="s">
        <v>662</v>
      </c>
      <c r="D283" s="8" t="s">
        <v>663</v>
      </c>
      <c r="E283" s="8" t="s">
        <v>664</v>
      </c>
      <c r="F283" s="8" t="s">
        <v>203</v>
      </c>
      <c r="G283" s="8" t="s">
        <v>204</v>
      </c>
      <c r="H283" s="9">
        <v>35005</v>
      </c>
      <c r="I283" s="9">
        <v>1</v>
      </c>
      <c r="J283" s="10">
        <v>1153.5</v>
      </c>
      <c r="K283" s="10">
        <v>1174.7</v>
      </c>
      <c r="L283" s="11">
        <v>1.8047160977270792E-2</v>
      </c>
      <c r="M283" s="8" t="s">
        <v>59</v>
      </c>
      <c r="N283" s="10">
        <v>870.22755320668477</v>
      </c>
      <c r="O283" s="9">
        <v>30462315.5</v>
      </c>
      <c r="P283" s="9">
        <v>30462315.5</v>
      </c>
      <c r="Q283" s="9">
        <v>41120373.5</v>
      </c>
      <c r="R283" s="9">
        <v>35005</v>
      </c>
      <c r="S283" s="9">
        <v>10658058</v>
      </c>
      <c r="T283" s="9">
        <v>742106</v>
      </c>
      <c r="U283" s="11">
        <v>1.6899999999999998E-2</v>
      </c>
      <c r="V283" s="11">
        <v>1.6899999999999998E-2</v>
      </c>
      <c r="W283" s="9">
        <v>0</v>
      </c>
      <c r="X283" s="9">
        <v>0</v>
      </c>
      <c r="Y283" s="12">
        <v>46203</v>
      </c>
      <c r="Z283" s="8" t="s">
        <v>60</v>
      </c>
      <c r="AA283" s="13"/>
      <c r="AB283" s="12"/>
      <c r="AC283" s="12"/>
      <c r="AD283" s="12"/>
      <c r="AE283" s="8"/>
      <c r="AF283" s="12"/>
      <c r="AG283" s="8"/>
      <c r="AH283" s="8" t="s">
        <v>76</v>
      </c>
      <c r="AI283" s="8"/>
      <c r="AJ283" s="8"/>
      <c r="AK283" s="8" t="s">
        <v>665</v>
      </c>
      <c r="AL283" s="8" t="s">
        <v>666</v>
      </c>
      <c r="AM283" s="8" t="s">
        <v>65</v>
      </c>
    </row>
    <row r="284" spans="1:39" ht="12.95" customHeight="1">
      <c r="A284" s="8" t="s">
        <v>622</v>
      </c>
      <c r="B284" s="8" t="s">
        <v>4</v>
      </c>
      <c r="C284" s="8" t="s">
        <v>667</v>
      </c>
      <c r="D284" s="8" t="s">
        <v>668</v>
      </c>
      <c r="E284" s="8" t="s">
        <v>669</v>
      </c>
      <c r="F284" s="8" t="s">
        <v>203</v>
      </c>
      <c r="G284" s="8" t="s">
        <v>204</v>
      </c>
      <c r="H284" s="9">
        <v>699780</v>
      </c>
      <c r="I284" s="9">
        <v>10</v>
      </c>
      <c r="J284" s="10">
        <v>56.87</v>
      </c>
      <c r="K284" s="10">
        <v>57.85</v>
      </c>
      <c r="L284" s="11">
        <v>1.6940363007778739E-2</v>
      </c>
      <c r="M284" s="8" t="s">
        <v>59</v>
      </c>
      <c r="N284" s="10">
        <v>64.425456157649549</v>
      </c>
      <c r="O284" s="9">
        <v>45083645.710000001</v>
      </c>
      <c r="P284" s="9">
        <v>45083645.710000001</v>
      </c>
      <c r="Q284" s="9">
        <v>40482273</v>
      </c>
      <c r="R284" s="9">
        <v>6997800</v>
      </c>
      <c r="S284" s="9">
        <v>-4601372.71</v>
      </c>
      <c r="T284" s="9">
        <v>685784.4</v>
      </c>
      <c r="U284" s="11">
        <v>1.67E-2</v>
      </c>
      <c r="V284" s="11">
        <v>1.67E-2</v>
      </c>
      <c r="W284" s="9">
        <v>0</v>
      </c>
      <c r="X284" s="9">
        <v>0</v>
      </c>
      <c r="Y284" s="12">
        <v>46203</v>
      </c>
      <c r="Z284" s="8" t="s">
        <v>60</v>
      </c>
      <c r="AA284" s="13"/>
      <c r="AB284" s="12"/>
      <c r="AC284" s="12"/>
      <c r="AD284" s="12"/>
      <c r="AE284" s="8"/>
      <c r="AF284" s="12"/>
      <c r="AG284" s="8"/>
      <c r="AH284" s="8" t="s">
        <v>76</v>
      </c>
      <c r="AI284" s="8"/>
      <c r="AJ284" s="8"/>
      <c r="AK284" s="8" t="s">
        <v>491</v>
      </c>
      <c r="AL284" s="8" t="s">
        <v>669</v>
      </c>
      <c r="AM284" s="8" t="s">
        <v>65</v>
      </c>
    </row>
    <row r="285" spans="1:39" ht="12.95" customHeight="1">
      <c r="A285" s="8" t="s">
        <v>622</v>
      </c>
      <c r="B285" s="8" t="s">
        <v>4</v>
      </c>
      <c r="C285" s="8" t="s">
        <v>670</v>
      </c>
      <c r="D285" s="8" t="s">
        <v>671</v>
      </c>
      <c r="E285" s="8" t="s">
        <v>672</v>
      </c>
      <c r="F285" s="8" t="s">
        <v>203</v>
      </c>
      <c r="G285" s="8" t="s">
        <v>204</v>
      </c>
      <c r="H285" s="9">
        <v>20469</v>
      </c>
      <c r="I285" s="9">
        <v>2</v>
      </c>
      <c r="J285" s="10">
        <v>32.840000000000003</v>
      </c>
      <c r="K285" s="10">
        <v>31.33</v>
      </c>
      <c r="L285" s="11">
        <v>-4.8196616661346954E-2</v>
      </c>
      <c r="M285" s="8" t="s">
        <v>59</v>
      </c>
      <c r="N285" s="10">
        <v>29.469100102594165</v>
      </c>
      <c r="O285" s="9">
        <v>603203.01</v>
      </c>
      <c r="P285" s="9">
        <v>603203.01</v>
      </c>
      <c r="Q285" s="9">
        <v>641293.77</v>
      </c>
      <c r="R285" s="9">
        <v>40938</v>
      </c>
      <c r="S285" s="9">
        <v>38090.76</v>
      </c>
      <c r="T285" s="9">
        <v>-30908.19</v>
      </c>
      <c r="U285" s="11">
        <v>2.9999999999999997E-4</v>
      </c>
      <c r="V285" s="11">
        <v>2.9999999999999997E-4</v>
      </c>
      <c r="W285" s="9">
        <v>0</v>
      </c>
      <c r="X285" s="9">
        <v>0</v>
      </c>
      <c r="Y285" s="12">
        <v>46203</v>
      </c>
      <c r="Z285" s="8" t="s">
        <v>60</v>
      </c>
      <c r="AA285" s="13"/>
      <c r="AB285" s="12"/>
      <c r="AC285" s="12"/>
      <c r="AD285" s="12"/>
      <c r="AE285" s="8"/>
      <c r="AF285" s="12"/>
      <c r="AG285" s="8"/>
      <c r="AH285" s="8" t="s">
        <v>76</v>
      </c>
      <c r="AI285" s="8"/>
      <c r="AJ285" s="8"/>
      <c r="AK285" s="8" t="s">
        <v>373</v>
      </c>
      <c r="AL285" s="8" t="s">
        <v>672</v>
      </c>
      <c r="AM285" s="8" t="s">
        <v>65</v>
      </c>
    </row>
    <row r="286" spans="1:39" ht="12.95" customHeight="1">
      <c r="A286" s="8" t="s">
        <v>622</v>
      </c>
      <c r="B286" s="8" t="s">
        <v>4</v>
      </c>
      <c r="C286" s="8" t="s">
        <v>274</v>
      </c>
      <c r="D286" s="8" t="s">
        <v>275</v>
      </c>
      <c r="E286" s="8" t="s">
        <v>276</v>
      </c>
      <c r="F286" s="8" t="s">
        <v>203</v>
      </c>
      <c r="G286" s="8" t="s">
        <v>204</v>
      </c>
      <c r="H286" s="9">
        <v>46888</v>
      </c>
      <c r="I286" s="9">
        <v>1</v>
      </c>
      <c r="J286" s="10">
        <v>798.9</v>
      </c>
      <c r="K286" s="10">
        <v>797.95</v>
      </c>
      <c r="L286" s="11">
        <v>-1.1905507863901247E-3</v>
      </c>
      <c r="M286" s="8" t="s">
        <v>59</v>
      </c>
      <c r="N286" s="10">
        <v>866.67410040948641</v>
      </c>
      <c r="O286" s="9">
        <v>40636615.219999999</v>
      </c>
      <c r="P286" s="9">
        <v>40636615.219999999</v>
      </c>
      <c r="Q286" s="9">
        <v>37414279.600000001</v>
      </c>
      <c r="R286" s="9">
        <v>46888</v>
      </c>
      <c r="S286" s="9">
        <v>-3222335.62</v>
      </c>
      <c r="T286" s="9">
        <v>-44543.6</v>
      </c>
      <c r="U286" s="11">
        <v>1.54E-2</v>
      </c>
      <c r="V286" s="11">
        <v>1.54E-2</v>
      </c>
      <c r="W286" s="9">
        <v>0</v>
      </c>
      <c r="X286" s="9">
        <v>0</v>
      </c>
      <c r="Y286" s="12">
        <v>46203</v>
      </c>
      <c r="Z286" s="8" t="s">
        <v>60</v>
      </c>
      <c r="AA286" s="13"/>
      <c r="AB286" s="12"/>
      <c r="AC286" s="12"/>
      <c r="AD286" s="12"/>
      <c r="AE286" s="8"/>
      <c r="AF286" s="12"/>
      <c r="AG286" s="8"/>
      <c r="AH286" s="8" t="s">
        <v>76</v>
      </c>
      <c r="AI286" s="8"/>
      <c r="AJ286" s="8"/>
      <c r="AK286" s="8" t="s">
        <v>167</v>
      </c>
      <c r="AL286" s="8" t="s">
        <v>277</v>
      </c>
      <c r="AM286" s="8" t="s">
        <v>65</v>
      </c>
    </row>
    <row r="287" spans="1:39" ht="12.95" customHeight="1">
      <c r="A287" s="8" t="s">
        <v>622</v>
      </c>
      <c r="B287" s="8" t="s">
        <v>4</v>
      </c>
      <c r="C287" s="8" t="s">
        <v>867</v>
      </c>
      <c r="D287" s="8" t="s">
        <v>868</v>
      </c>
      <c r="E287" s="8" t="s">
        <v>869</v>
      </c>
      <c r="F287" s="8" t="s">
        <v>203</v>
      </c>
      <c r="G287" s="8" t="s">
        <v>204</v>
      </c>
      <c r="H287" s="9">
        <v>104598</v>
      </c>
      <c r="I287" s="9">
        <v>2</v>
      </c>
      <c r="J287" s="10">
        <v>337.65</v>
      </c>
      <c r="K287" s="10">
        <v>341.05</v>
      </c>
      <c r="L287" s="11">
        <v>9.9692127254068317E-3</v>
      </c>
      <c r="M287" s="8" t="s">
        <v>59</v>
      </c>
      <c r="N287" s="10">
        <v>381.59914051893918</v>
      </c>
      <c r="O287" s="9">
        <v>39914506.899999999</v>
      </c>
      <c r="P287" s="9">
        <v>39914506.899999999</v>
      </c>
      <c r="Q287" s="9">
        <v>35673147.899999999</v>
      </c>
      <c r="R287" s="9">
        <v>209196</v>
      </c>
      <c r="S287" s="9">
        <v>-4241359</v>
      </c>
      <c r="T287" s="9">
        <v>355633.2</v>
      </c>
      <c r="U287" s="11">
        <v>1.47E-2</v>
      </c>
      <c r="V287" s="11">
        <v>1.47E-2</v>
      </c>
      <c r="W287" s="9">
        <v>0</v>
      </c>
      <c r="X287" s="9">
        <v>0</v>
      </c>
      <c r="Y287" s="12">
        <v>46203</v>
      </c>
      <c r="Z287" s="8" t="s">
        <v>60</v>
      </c>
      <c r="AA287" s="13"/>
      <c r="AB287" s="12"/>
      <c r="AC287" s="12"/>
      <c r="AD287" s="12"/>
      <c r="AE287" s="8"/>
      <c r="AF287" s="12"/>
      <c r="AG287" s="8"/>
      <c r="AH287" s="8" t="s">
        <v>76</v>
      </c>
      <c r="AI287" s="8"/>
      <c r="AJ287" s="8"/>
      <c r="AK287" s="8" t="s">
        <v>272</v>
      </c>
      <c r="AL287" s="8" t="s">
        <v>869</v>
      </c>
      <c r="AM287" s="8" t="s">
        <v>65</v>
      </c>
    </row>
    <row r="288" spans="1:39" ht="12.95" customHeight="1">
      <c r="A288" s="8" t="s">
        <v>622</v>
      </c>
      <c r="B288" s="8" t="s">
        <v>4</v>
      </c>
      <c r="C288" s="8" t="s">
        <v>484</v>
      </c>
      <c r="D288" s="8" t="s">
        <v>485</v>
      </c>
      <c r="E288" s="8" t="s">
        <v>486</v>
      </c>
      <c r="F288" s="8" t="s">
        <v>203</v>
      </c>
      <c r="G288" s="8" t="s">
        <v>204</v>
      </c>
      <c r="H288" s="9">
        <v>4835</v>
      </c>
      <c r="I288" s="9">
        <v>2</v>
      </c>
      <c r="J288" s="10">
        <v>1387.6</v>
      </c>
      <c r="K288" s="10">
        <v>1375.2</v>
      </c>
      <c r="L288" s="11">
        <v>-9.0168702734147767E-3</v>
      </c>
      <c r="M288" s="8" t="s">
        <v>59</v>
      </c>
      <c r="N288" s="10">
        <v>1024.0981220268873</v>
      </c>
      <c r="O288" s="9">
        <v>4951514.42</v>
      </c>
      <c r="P288" s="9">
        <v>4951514.42</v>
      </c>
      <c r="Q288" s="9">
        <v>6649092</v>
      </c>
      <c r="R288" s="9">
        <v>9670</v>
      </c>
      <c r="S288" s="9">
        <v>1697577.58</v>
      </c>
      <c r="T288" s="9">
        <v>-59954</v>
      </c>
      <c r="U288" s="11">
        <v>2.7000000000000001E-3</v>
      </c>
      <c r="V288" s="11">
        <v>2.7000000000000001E-3</v>
      </c>
      <c r="W288" s="9">
        <v>0</v>
      </c>
      <c r="X288" s="9">
        <v>0</v>
      </c>
      <c r="Y288" s="12">
        <v>46203</v>
      </c>
      <c r="Z288" s="8" t="s">
        <v>60</v>
      </c>
      <c r="AA288" s="13"/>
      <c r="AB288" s="12"/>
      <c r="AC288" s="12"/>
      <c r="AD288" s="12"/>
      <c r="AE288" s="8"/>
      <c r="AF288" s="12"/>
      <c r="AG288" s="8"/>
      <c r="AH288" s="8" t="s">
        <v>76</v>
      </c>
      <c r="AI288" s="8"/>
      <c r="AJ288" s="8"/>
      <c r="AK288" s="8" t="s">
        <v>167</v>
      </c>
      <c r="AL288" s="8" t="s">
        <v>487</v>
      </c>
      <c r="AM288" s="8" t="s">
        <v>65</v>
      </c>
    </row>
    <row r="289" spans="1:39" ht="12.95" customHeight="1">
      <c r="A289" s="8" t="s">
        <v>622</v>
      </c>
      <c r="B289" s="8" t="s">
        <v>4</v>
      </c>
      <c r="C289" s="8" t="s">
        <v>290</v>
      </c>
      <c r="D289" s="8" t="s">
        <v>291</v>
      </c>
      <c r="E289" s="8" t="s">
        <v>292</v>
      </c>
      <c r="F289" s="8" t="s">
        <v>203</v>
      </c>
      <c r="G289" s="8" t="s">
        <v>204</v>
      </c>
      <c r="H289" s="9">
        <v>21013</v>
      </c>
      <c r="I289" s="9">
        <v>10</v>
      </c>
      <c r="J289" s="10">
        <v>915.4</v>
      </c>
      <c r="K289" s="10">
        <v>924.2</v>
      </c>
      <c r="L289" s="11">
        <v>9.5217485392772132E-3</v>
      </c>
      <c r="M289" s="8" t="s">
        <v>59</v>
      </c>
      <c r="N289" s="10">
        <v>1234.7281625660305</v>
      </c>
      <c r="O289" s="9">
        <v>25945342.879999999</v>
      </c>
      <c r="P289" s="9">
        <v>25945342.879999999</v>
      </c>
      <c r="Q289" s="9">
        <v>19420214.600000001</v>
      </c>
      <c r="R289" s="9">
        <v>210130</v>
      </c>
      <c r="S289" s="9">
        <v>-6525128.2800000003</v>
      </c>
      <c r="T289" s="9">
        <v>184914.4</v>
      </c>
      <c r="U289" s="11">
        <v>8.0000000000000002E-3</v>
      </c>
      <c r="V289" s="11">
        <v>8.0000000000000002E-3</v>
      </c>
      <c r="W289" s="9">
        <v>0</v>
      </c>
      <c r="X289" s="9">
        <v>0</v>
      </c>
      <c r="Y289" s="12">
        <v>46203</v>
      </c>
      <c r="Z289" s="8" t="s">
        <v>60</v>
      </c>
      <c r="AA289" s="13"/>
      <c r="AB289" s="12"/>
      <c r="AC289" s="12"/>
      <c r="AD289" s="12"/>
      <c r="AE289" s="8"/>
      <c r="AF289" s="12"/>
      <c r="AG289" s="8"/>
      <c r="AH289" s="8" t="s">
        <v>76</v>
      </c>
      <c r="AI289" s="8"/>
      <c r="AJ289" s="8"/>
      <c r="AK289" s="8" t="s">
        <v>167</v>
      </c>
      <c r="AL289" s="8" t="s">
        <v>293</v>
      </c>
      <c r="AM289" s="8" t="s">
        <v>65</v>
      </c>
    </row>
    <row r="290" spans="1:39" ht="12.95" customHeight="1">
      <c r="A290" s="8" t="s">
        <v>622</v>
      </c>
      <c r="B290" s="8" t="s">
        <v>4</v>
      </c>
      <c r="C290" s="8" t="s">
        <v>488</v>
      </c>
      <c r="D290" s="8" t="s">
        <v>489</v>
      </c>
      <c r="E290" s="8" t="s">
        <v>490</v>
      </c>
      <c r="F290" s="8" t="s">
        <v>203</v>
      </c>
      <c r="G290" s="8" t="s">
        <v>204</v>
      </c>
      <c r="H290" s="9">
        <v>1987</v>
      </c>
      <c r="I290" s="9">
        <v>10</v>
      </c>
      <c r="J290" s="10">
        <v>5315.2</v>
      </c>
      <c r="K290" s="10">
        <v>5368.4</v>
      </c>
      <c r="L290" s="11">
        <v>9.9098427836971908E-3</v>
      </c>
      <c r="M290" s="8" t="s">
        <v>59</v>
      </c>
      <c r="N290" s="10">
        <v>3794.3889229994966</v>
      </c>
      <c r="O290" s="9">
        <v>7539450.79</v>
      </c>
      <c r="P290" s="9">
        <v>7539450.79</v>
      </c>
      <c r="Q290" s="9">
        <v>10667010.800000001</v>
      </c>
      <c r="R290" s="9">
        <v>19870</v>
      </c>
      <c r="S290" s="9">
        <v>3127560.01</v>
      </c>
      <c r="T290" s="9">
        <v>105708.4</v>
      </c>
      <c r="U290" s="11">
        <v>4.4000000000000003E-3</v>
      </c>
      <c r="V290" s="11">
        <v>4.4000000000000003E-3</v>
      </c>
      <c r="W290" s="9">
        <v>0</v>
      </c>
      <c r="X290" s="9">
        <v>0</v>
      </c>
      <c r="Y290" s="12">
        <v>46203</v>
      </c>
      <c r="Z290" s="8" t="s">
        <v>60</v>
      </c>
      <c r="AA290" s="13"/>
      <c r="AB290" s="12"/>
      <c r="AC290" s="12"/>
      <c r="AD290" s="12"/>
      <c r="AE290" s="8"/>
      <c r="AF290" s="12"/>
      <c r="AG290" s="8"/>
      <c r="AH290" s="8" t="s">
        <v>76</v>
      </c>
      <c r="AI290" s="8"/>
      <c r="AJ290" s="8"/>
      <c r="AK290" s="8" t="s">
        <v>491</v>
      </c>
      <c r="AL290" s="8" t="s">
        <v>492</v>
      </c>
      <c r="AM290" s="8" t="s">
        <v>65</v>
      </c>
    </row>
    <row r="291" spans="1:39" ht="12.95" customHeight="1">
      <c r="A291" s="8" t="s">
        <v>622</v>
      </c>
      <c r="B291" s="8" t="s">
        <v>4</v>
      </c>
      <c r="C291" s="8" t="s">
        <v>673</v>
      </c>
      <c r="D291" s="8" t="s">
        <v>674</v>
      </c>
      <c r="E291" s="8" t="s">
        <v>675</v>
      </c>
      <c r="F291" s="8" t="s">
        <v>203</v>
      </c>
      <c r="G291" s="8" t="s">
        <v>204</v>
      </c>
      <c r="H291" s="9">
        <v>14990</v>
      </c>
      <c r="I291" s="9">
        <v>5</v>
      </c>
      <c r="J291" s="10">
        <v>881.55</v>
      </c>
      <c r="K291" s="10">
        <v>871.95</v>
      </c>
      <c r="L291" s="11">
        <v>-1.1009805608119731E-2</v>
      </c>
      <c r="M291" s="8" t="s">
        <v>59</v>
      </c>
      <c r="N291" s="10">
        <v>1822.3617358238826</v>
      </c>
      <c r="O291" s="9">
        <v>27317202.420000002</v>
      </c>
      <c r="P291" s="9">
        <v>27317202.420000002</v>
      </c>
      <c r="Q291" s="9">
        <v>13070530.5</v>
      </c>
      <c r="R291" s="9">
        <v>74950</v>
      </c>
      <c r="S291" s="9">
        <v>-14246671.92</v>
      </c>
      <c r="T291" s="9">
        <v>-143904</v>
      </c>
      <c r="U291" s="11">
        <v>5.4000000000000003E-3</v>
      </c>
      <c r="V291" s="11">
        <v>5.4000000000000003E-3</v>
      </c>
      <c r="W291" s="9">
        <v>0</v>
      </c>
      <c r="X291" s="9">
        <v>0</v>
      </c>
      <c r="Y291" s="12">
        <v>46203</v>
      </c>
      <c r="Z291" s="8" t="s">
        <v>60</v>
      </c>
      <c r="AA291" s="13"/>
      <c r="AB291" s="12"/>
      <c r="AC291" s="12"/>
      <c r="AD291" s="12"/>
      <c r="AE291" s="8"/>
      <c r="AF291" s="12"/>
      <c r="AG291" s="8"/>
      <c r="AH291" s="8" t="s">
        <v>76</v>
      </c>
      <c r="AI291" s="8"/>
      <c r="AJ291" s="8"/>
      <c r="AK291" s="8" t="s">
        <v>676</v>
      </c>
      <c r="AL291" s="8" t="s">
        <v>675</v>
      </c>
      <c r="AM291" s="8" t="s">
        <v>65</v>
      </c>
    </row>
    <row r="292" spans="1:39" ht="12.95" customHeight="1">
      <c r="A292" s="8" t="s">
        <v>622</v>
      </c>
      <c r="B292" s="8" t="s">
        <v>4</v>
      </c>
      <c r="C292" s="8" t="s">
        <v>298</v>
      </c>
      <c r="D292" s="8" t="s">
        <v>299</v>
      </c>
      <c r="E292" s="8" t="s">
        <v>300</v>
      </c>
      <c r="F292" s="8" t="s">
        <v>203</v>
      </c>
      <c r="G292" s="8" t="s">
        <v>204</v>
      </c>
      <c r="H292" s="9">
        <v>18901</v>
      </c>
      <c r="I292" s="9">
        <v>5</v>
      </c>
      <c r="J292" s="10">
        <v>1036.7</v>
      </c>
      <c r="K292" s="10">
        <v>1000.4</v>
      </c>
      <c r="L292" s="11">
        <v>-3.6285485805677732E-2</v>
      </c>
      <c r="M292" s="8" t="s">
        <v>59</v>
      </c>
      <c r="N292" s="10">
        <v>1540.4933543198772</v>
      </c>
      <c r="O292" s="9">
        <v>29116864.890000001</v>
      </c>
      <c r="P292" s="9">
        <v>29116864.890000001</v>
      </c>
      <c r="Q292" s="9">
        <v>18908560.399999999</v>
      </c>
      <c r="R292" s="9">
        <v>94505</v>
      </c>
      <c r="S292" s="9">
        <v>-10208304.49</v>
      </c>
      <c r="T292" s="9">
        <v>-686106.3</v>
      </c>
      <c r="U292" s="11">
        <v>7.7999999999999996E-3</v>
      </c>
      <c r="V292" s="11">
        <v>7.7999999999999996E-3</v>
      </c>
      <c r="W292" s="9">
        <v>0</v>
      </c>
      <c r="X292" s="9">
        <v>0</v>
      </c>
      <c r="Y292" s="12">
        <v>46203</v>
      </c>
      <c r="Z292" s="8" t="s">
        <v>60</v>
      </c>
      <c r="AA292" s="13"/>
      <c r="AB292" s="12"/>
      <c r="AC292" s="12"/>
      <c r="AD292" s="12"/>
      <c r="AE292" s="8"/>
      <c r="AF292" s="12"/>
      <c r="AG292" s="8"/>
      <c r="AH292" s="8" t="s">
        <v>76</v>
      </c>
      <c r="AI292" s="8"/>
      <c r="AJ292" s="8"/>
      <c r="AK292" s="8" t="s">
        <v>272</v>
      </c>
      <c r="AL292" s="8" t="s">
        <v>301</v>
      </c>
      <c r="AM292" s="8" t="s">
        <v>65</v>
      </c>
    </row>
    <row r="293" spans="1:39" ht="12.95" customHeight="1">
      <c r="A293" s="8" t="s">
        <v>622</v>
      </c>
      <c r="B293" s="8" t="s">
        <v>4</v>
      </c>
      <c r="C293" s="8" t="s">
        <v>306</v>
      </c>
      <c r="D293" s="8" t="s">
        <v>307</v>
      </c>
      <c r="E293" s="8" t="s">
        <v>308</v>
      </c>
      <c r="F293" s="8" t="s">
        <v>203</v>
      </c>
      <c r="G293" s="8" t="s">
        <v>204</v>
      </c>
      <c r="H293" s="9">
        <v>68216</v>
      </c>
      <c r="I293" s="9">
        <v>10</v>
      </c>
      <c r="J293" s="10">
        <v>489.5</v>
      </c>
      <c r="K293" s="10">
        <v>487.95</v>
      </c>
      <c r="L293" s="11">
        <v>-3.1765549748949688E-3</v>
      </c>
      <c r="M293" s="8" t="s">
        <v>59</v>
      </c>
      <c r="N293" s="10">
        <v>622.7338493901724</v>
      </c>
      <c r="O293" s="9">
        <v>42480412.270000003</v>
      </c>
      <c r="P293" s="9">
        <v>42480412.270000003</v>
      </c>
      <c r="Q293" s="9">
        <v>33285997.199999999</v>
      </c>
      <c r="R293" s="9">
        <v>682160</v>
      </c>
      <c r="S293" s="9">
        <v>-9194415.0700000003</v>
      </c>
      <c r="T293" s="9">
        <v>-105734.8</v>
      </c>
      <c r="U293" s="11">
        <v>1.37E-2</v>
      </c>
      <c r="V293" s="11">
        <v>1.37E-2</v>
      </c>
      <c r="W293" s="9">
        <v>0</v>
      </c>
      <c r="X293" s="9">
        <v>0</v>
      </c>
      <c r="Y293" s="12">
        <v>46203</v>
      </c>
      <c r="Z293" s="8" t="s">
        <v>60</v>
      </c>
      <c r="AA293" s="13"/>
      <c r="AB293" s="12"/>
      <c r="AC293" s="12"/>
      <c r="AD293" s="12"/>
      <c r="AE293" s="8"/>
      <c r="AF293" s="12"/>
      <c r="AG293" s="8"/>
      <c r="AH293" s="8" t="s">
        <v>76</v>
      </c>
      <c r="AI293" s="8"/>
      <c r="AJ293" s="8"/>
      <c r="AK293" s="8" t="s">
        <v>281</v>
      </c>
      <c r="AL293" s="8" t="s">
        <v>308</v>
      </c>
      <c r="AM293" s="8" t="s">
        <v>65</v>
      </c>
    </row>
    <row r="294" spans="1:39" ht="12.95" customHeight="1">
      <c r="A294" s="8" t="s">
        <v>622</v>
      </c>
      <c r="B294" s="8" t="s">
        <v>4</v>
      </c>
      <c r="C294" s="8" t="s">
        <v>677</v>
      </c>
      <c r="D294" s="8" t="s">
        <v>678</v>
      </c>
      <c r="E294" s="8" t="s">
        <v>679</v>
      </c>
      <c r="F294" s="8" t="s">
        <v>203</v>
      </c>
      <c r="G294" s="8" t="s">
        <v>204</v>
      </c>
      <c r="H294" s="9">
        <v>218552</v>
      </c>
      <c r="I294" s="9">
        <v>2</v>
      </c>
      <c r="J294" s="10">
        <v>298.85000000000002</v>
      </c>
      <c r="K294" s="10">
        <v>296.10000000000002</v>
      </c>
      <c r="L294" s="11">
        <v>-9.2874029044241815E-3</v>
      </c>
      <c r="M294" s="8" t="s">
        <v>59</v>
      </c>
      <c r="N294" s="10">
        <v>170.62865601778981</v>
      </c>
      <c r="O294" s="9">
        <v>37291234.030000001</v>
      </c>
      <c r="P294" s="9">
        <v>37291234.030000001</v>
      </c>
      <c r="Q294" s="9">
        <v>64713247.200000003</v>
      </c>
      <c r="R294" s="9">
        <v>437104</v>
      </c>
      <c r="S294" s="9">
        <v>27422013.170000002</v>
      </c>
      <c r="T294" s="9">
        <v>-601018</v>
      </c>
      <c r="U294" s="11">
        <v>2.6700000000000002E-2</v>
      </c>
      <c r="V294" s="11">
        <v>2.6599999999999999E-2</v>
      </c>
      <c r="W294" s="9">
        <v>0</v>
      </c>
      <c r="X294" s="9">
        <v>0</v>
      </c>
      <c r="Y294" s="12">
        <v>46203</v>
      </c>
      <c r="Z294" s="8" t="s">
        <v>60</v>
      </c>
      <c r="AA294" s="13"/>
      <c r="AB294" s="12"/>
      <c r="AC294" s="12"/>
      <c r="AD294" s="12"/>
      <c r="AE294" s="8"/>
      <c r="AF294" s="12"/>
      <c r="AG294" s="8"/>
      <c r="AH294" s="8" t="s">
        <v>76</v>
      </c>
      <c r="AI294" s="8"/>
      <c r="AJ294" s="8"/>
      <c r="AK294" s="8" t="s">
        <v>167</v>
      </c>
      <c r="AL294" s="8" t="s">
        <v>680</v>
      </c>
      <c r="AM294" s="8" t="s">
        <v>65</v>
      </c>
    </row>
    <row r="295" spans="1:39" ht="12.95" customHeight="1">
      <c r="A295" s="8" t="s">
        <v>622</v>
      </c>
      <c r="B295" s="8" t="s">
        <v>4</v>
      </c>
      <c r="C295" s="8" t="s">
        <v>312</v>
      </c>
      <c r="D295" s="8" t="s">
        <v>313</v>
      </c>
      <c r="E295" s="8" t="s">
        <v>314</v>
      </c>
      <c r="F295" s="8" t="s">
        <v>203</v>
      </c>
      <c r="G295" s="8" t="s">
        <v>204</v>
      </c>
      <c r="H295" s="9">
        <v>97056</v>
      </c>
      <c r="I295" s="9">
        <v>1</v>
      </c>
      <c r="J295" s="10">
        <v>395.5</v>
      </c>
      <c r="K295" s="10">
        <v>392.25</v>
      </c>
      <c r="L295" s="11">
        <v>-8.2855321861057991E-3</v>
      </c>
      <c r="M295" s="8" t="s">
        <v>59</v>
      </c>
      <c r="N295" s="10">
        <v>385.94412493818004</v>
      </c>
      <c r="O295" s="9">
        <v>37458192.990000002</v>
      </c>
      <c r="P295" s="9">
        <v>37458192.990000002</v>
      </c>
      <c r="Q295" s="9">
        <v>38070216</v>
      </c>
      <c r="R295" s="9">
        <v>97056</v>
      </c>
      <c r="S295" s="9">
        <v>612023.01</v>
      </c>
      <c r="T295" s="9">
        <v>-315432</v>
      </c>
      <c r="U295" s="11">
        <v>1.5699999999999999E-2</v>
      </c>
      <c r="V295" s="11">
        <v>1.5699999999999999E-2</v>
      </c>
      <c r="W295" s="9">
        <v>0</v>
      </c>
      <c r="X295" s="9">
        <v>0</v>
      </c>
      <c r="Y295" s="12">
        <v>46203</v>
      </c>
      <c r="Z295" s="8" t="s">
        <v>60</v>
      </c>
      <c r="AA295" s="13"/>
      <c r="AB295" s="12"/>
      <c r="AC295" s="12"/>
      <c r="AD295" s="12"/>
      <c r="AE295" s="8"/>
      <c r="AF295" s="12"/>
      <c r="AG295" s="8"/>
      <c r="AH295" s="8" t="s">
        <v>76</v>
      </c>
      <c r="AI295" s="8"/>
      <c r="AJ295" s="8"/>
      <c r="AK295" s="8" t="s">
        <v>167</v>
      </c>
      <c r="AL295" s="8" t="s">
        <v>315</v>
      </c>
      <c r="AM295" s="8" t="s">
        <v>65</v>
      </c>
    </row>
    <row r="296" spans="1:39" ht="12.95" customHeight="1">
      <c r="A296" s="8" t="s">
        <v>622</v>
      </c>
      <c r="B296" s="8" t="s">
        <v>4</v>
      </c>
      <c r="C296" s="8" t="s">
        <v>681</v>
      </c>
      <c r="D296" s="8" t="s">
        <v>682</v>
      </c>
      <c r="E296" s="8" t="s">
        <v>683</v>
      </c>
      <c r="F296" s="8" t="s">
        <v>203</v>
      </c>
      <c r="G296" s="8" t="s">
        <v>204</v>
      </c>
      <c r="H296" s="9">
        <v>52285</v>
      </c>
      <c r="I296" s="9">
        <v>2</v>
      </c>
      <c r="J296" s="10">
        <v>299.10000000000002</v>
      </c>
      <c r="K296" s="10">
        <v>286.3</v>
      </c>
      <c r="L296" s="11">
        <v>-4.4708347886831992E-2</v>
      </c>
      <c r="M296" s="8" t="s">
        <v>59</v>
      </c>
      <c r="N296" s="10">
        <v>513.13728277708708</v>
      </c>
      <c r="O296" s="9">
        <v>26829382.829999998</v>
      </c>
      <c r="P296" s="9">
        <v>26829382.829999998</v>
      </c>
      <c r="Q296" s="9">
        <v>14969195.5</v>
      </c>
      <c r="R296" s="9">
        <v>104570</v>
      </c>
      <c r="S296" s="9">
        <v>-11860187.33</v>
      </c>
      <c r="T296" s="9">
        <v>-669248</v>
      </c>
      <c r="U296" s="11">
        <v>6.1999999999999998E-3</v>
      </c>
      <c r="V296" s="11">
        <v>6.1999999999999998E-3</v>
      </c>
      <c r="W296" s="9">
        <v>0</v>
      </c>
      <c r="X296" s="9">
        <v>0</v>
      </c>
      <c r="Y296" s="12">
        <v>46203</v>
      </c>
      <c r="Z296" s="8" t="s">
        <v>60</v>
      </c>
      <c r="AA296" s="13"/>
      <c r="AB296" s="12"/>
      <c r="AC296" s="12"/>
      <c r="AD296" s="12"/>
      <c r="AE296" s="8"/>
      <c r="AF296" s="12"/>
      <c r="AG296" s="8"/>
      <c r="AH296" s="8" t="s">
        <v>76</v>
      </c>
      <c r="AI296" s="8"/>
      <c r="AJ296" s="8"/>
      <c r="AK296" s="8" t="s">
        <v>272</v>
      </c>
      <c r="AL296" s="8" t="s">
        <v>683</v>
      </c>
      <c r="AM296" s="8" t="s">
        <v>65</v>
      </c>
    </row>
    <row r="297" spans="1:39" ht="12.95" customHeight="1">
      <c r="A297" s="8" t="s">
        <v>622</v>
      </c>
      <c r="B297" s="8" t="s">
        <v>4</v>
      </c>
      <c r="C297" s="8" t="s">
        <v>684</v>
      </c>
      <c r="D297" s="8" t="s">
        <v>685</v>
      </c>
      <c r="E297" s="8" t="s">
        <v>686</v>
      </c>
      <c r="F297" s="8" t="s">
        <v>203</v>
      </c>
      <c r="G297" s="8" t="s">
        <v>204</v>
      </c>
      <c r="H297" s="9">
        <v>22809</v>
      </c>
      <c r="I297" s="9">
        <v>2</v>
      </c>
      <c r="J297" s="10">
        <v>1905.7</v>
      </c>
      <c r="K297" s="10">
        <v>1953</v>
      </c>
      <c r="L297" s="11">
        <v>2.4219150025601637E-2</v>
      </c>
      <c r="M297" s="8" t="s">
        <v>59</v>
      </c>
      <c r="N297" s="10">
        <v>1022.8776702178965</v>
      </c>
      <c r="O297" s="9">
        <v>23330816.780000001</v>
      </c>
      <c r="P297" s="9">
        <v>23330816.780000001</v>
      </c>
      <c r="Q297" s="9">
        <v>44545977</v>
      </c>
      <c r="R297" s="9">
        <v>45618</v>
      </c>
      <c r="S297" s="9">
        <v>21215160.219999999</v>
      </c>
      <c r="T297" s="9">
        <v>1078865.7</v>
      </c>
      <c r="U297" s="11">
        <v>1.84E-2</v>
      </c>
      <c r="V297" s="11">
        <v>1.83E-2</v>
      </c>
      <c r="W297" s="9">
        <v>0</v>
      </c>
      <c r="X297" s="9">
        <v>0</v>
      </c>
      <c r="Y297" s="12">
        <v>46203</v>
      </c>
      <c r="Z297" s="8" t="s">
        <v>60</v>
      </c>
      <c r="AA297" s="13"/>
      <c r="AB297" s="12"/>
      <c r="AC297" s="12"/>
      <c r="AD297" s="12"/>
      <c r="AE297" s="8"/>
      <c r="AF297" s="12"/>
      <c r="AG297" s="8"/>
      <c r="AH297" s="8" t="s">
        <v>76</v>
      </c>
      <c r="AI297" s="8"/>
      <c r="AJ297" s="8"/>
      <c r="AK297" s="8" t="s">
        <v>261</v>
      </c>
      <c r="AL297" s="8" t="s">
        <v>686</v>
      </c>
      <c r="AM297" s="8" t="s">
        <v>65</v>
      </c>
    </row>
    <row r="298" spans="1:39" ht="12.95" customHeight="1">
      <c r="A298" s="8" t="s">
        <v>622</v>
      </c>
      <c r="B298" s="8" t="s">
        <v>4</v>
      </c>
      <c r="C298" s="8" t="s">
        <v>687</v>
      </c>
      <c r="D298" s="8" t="s">
        <v>688</v>
      </c>
      <c r="E298" s="8" t="s">
        <v>689</v>
      </c>
      <c r="F298" s="8" t="s">
        <v>203</v>
      </c>
      <c r="G298" s="8" t="s">
        <v>204</v>
      </c>
      <c r="H298" s="9">
        <v>27029</v>
      </c>
      <c r="I298" s="9">
        <v>2</v>
      </c>
      <c r="J298" s="10">
        <v>1503.2</v>
      </c>
      <c r="K298" s="10">
        <v>1533.6</v>
      </c>
      <c r="L298" s="11">
        <v>1.9822639540949399E-2</v>
      </c>
      <c r="M298" s="8" t="s">
        <v>59</v>
      </c>
      <c r="N298" s="10">
        <v>799.81163454067848</v>
      </c>
      <c r="O298" s="9">
        <v>21618108.670000002</v>
      </c>
      <c r="P298" s="9">
        <v>21618108.670000002</v>
      </c>
      <c r="Q298" s="9">
        <v>41451674.399999999</v>
      </c>
      <c r="R298" s="9">
        <v>54058</v>
      </c>
      <c r="S298" s="9">
        <v>19833565.73</v>
      </c>
      <c r="T298" s="9">
        <v>821681.6</v>
      </c>
      <c r="U298" s="11">
        <v>1.7100000000000001E-2</v>
      </c>
      <c r="V298" s="11">
        <v>1.7100000000000001E-2</v>
      </c>
      <c r="W298" s="9">
        <v>0</v>
      </c>
      <c r="X298" s="9">
        <v>0</v>
      </c>
      <c r="Y298" s="12">
        <v>46203</v>
      </c>
      <c r="Z298" s="8" t="s">
        <v>60</v>
      </c>
      <c r="AA298" s="13"/>
      <c r="AB298" s="12"/>
      <c r="AC298" s="12"/>
      <c r="AD298" s="12"/>
      <c r="AE298" s="8"/>
      <c r="AF298" s="12"/>
      <c r="AG298" s="8"/>
      <c r="AH298" s="8" t="s">
        <v>76</v>
      </c>
      <c r="AI298" s="8"/>
      <c r="AJ298" s="8"/>
      <c r="AK298" s="8" t="s">
        <v>336</v>
      </c>
      <c r="AL298" s="8" t="s">
        <v>689</v>
      </c>
      <c r="AM298" s="8" t="s">
        <v>65</v>
      </c>
    </row>
    <row r="299" spans="1:39" ht="12.95" customHeight="1">
      <c r="A299" s="8" t="s">
        <v>622</v>
      </c>
      <c r="B299" s="8" t="s">
        <v>4</v>
      </c>
      <c r="C299" s="8" t="s">
        <v>690</v>
      </c>
      <c r="D299" s="8" t="s">
        <v>691</v>
      </c>
      <c r="E299" s="8" t="s">
        <v>692</v>
      </c>
      <c r="F299" s="8" t="s">
        <v>203</v>
      </c>
      <c r="G299" s="8" t="s">
        <v>204</v>
      </c>
      <c r="H299" s="9">
        <v>301915</v>
      </c>
      <c r="I299" s="9">
        <v>10</v>
      </c>
      <c r="J299" s="10">
        <v>116.22</v>
      </c>
      <c r="K299" s="10">
        <v>116.65</v>
      </c>
      <c r="L299" s="11">
        <v>3.6862408915559366E-3</v>
      </c>
      <c r="M299" s="8" t="s">
        <v>59</v>
      </c>
      <c r="N299" s="10">
        <v>121.32601632909925</v>
      </c>
      <c r="O299" s="9">
        <v>36630144.219999999</v>
      </c>
      <c r="P299" s="9">
        <v>36630144.219999999</v>
      </c>
      <c r="Q299" s="9">
        <v>35218384.75</v>
      </c>
      <c r="R299" s="9">
        <v>3019150</v>
      </c>
      <c r="S299" s="9">
        <v>-1411759.47</v>
      </c>
      <c r="T299" s="9">
        <v>129823.45</v>
      </c>
      <c r="U299" s="11">
        <v>1.4500000000000001E-2</v>
      </c>
      <c r="V299" s="11">
        <v>1.4500000000000001E-2</v>
      </c>
      <c r="W299" s="9">
        <v>0</v>
      </c>
      <c r="X299" s="9">
        <v>0</v>
      </c>
      <c r="Y299" s="12">
        <v>46203</v>
      </c>
      <c r="Z299" s="8" t="s">
        <v>60</v>
      </c>
      <c r="AA299" s="13"/>
      <c r="AB299" s="12"/>
      <c r="AC299" s="12"/>
      <c r="AD299" s="12"/>
      <c r="AE299" s="8"/>
      <c r="AF299" s="12"/>
      <c r="AG299" s="8"/>
      <c r="AH299" s="8" t="s">
        <v>76</v>
      </c>
      <c r="AI299" s="8"/>
      <c r="AJ299" s="8"/>
      <c r="AK299" s="8" t="s">
        <v>289</v>
      </c>
      <c r="AL299" s="8" t="s">
        <v>692</v>
      </c>
      <c r="AM299" s="8" t="s">
        <v>65</v>
      </c>
    </row>
    <row r="300" spans="1:39" ht="12.95" customHeight="1">
      <c r="A300" s="8" t="s">
        <v>622</v>
      </c>
      <c r="B300" s="8" t="s">
        <v>4</v>
      </c>
      <c r="C300" s="8" t="s">
        <v>693</v>
      </c>
      <c r="D300" s="8" t="s">
        <v>694</v>
      </c>
      <c r="E300" s="8" t="s">
        <v>695</v>
      </c>
      <c r="F300" s="8" t="s">
        <v>203</v>
      </c>
      <c r="G300" s="8" t="s">
        <v>204</v>
      </c>
      <c r="H300" s="9">
        <v>10485</v>
      </c>
      <c r="I300" s="9">
        <v>10</v>
      </c>
      <c r="J300" s="10">
        <v>5198.5</v>
      </c>
      <c r="K300" s="10">
        <v>5278.5</v>
      </c>
      <c r="L300" s="11">
        <v>1.5155820782419248E-2</v>
      </c>
      <c r="M300" s="8" t="s">
        <v>59</v>
      </c>
      <c r="N300" s="10">
        <v>2613.7676900333809</v>
      </c>
      <c r="O300" s="9">
        <v>27405354.23</v>
      </c>
      <c r="P300" s="9">
        <v>27405354.23</v>
      </c>
      <c r="Q300" s="9">
        <v>55345072.5</v>
      </c>
      <c r="R300" s="9">
        <v>104850</v>
      </c>
      <c r="S300" s="9">
        <v>27939718.27</v>
      </c>
      <c r="T300" s="9">
        <v>838800</v>
      </c>
      <c r="U300" s="11">
        <v>2.2800000000000001E-2</v>
      </c>
      <c r="V300" s="11">
        <v>2.2800000000000001E-2</v>
      </c>
      <c r="W300" s="9">
        <v>0</v>
      </c>
      <c r="X300" s="9">
        <v>0</v>
      </c>
      <c r="Y300" s="12">
        <v>46203</v>
      </c>
      <c r="Z300" s="8" t="s">
        <v>60</v>
      </c>
      <c r="AA300" s="13"/>
      <c r="AB300" s="12"/>
      <c r="AC300" s="12"/>
      <c r="AD300" s="12"/>
      <c r="AE300" s="8"/>
      <c r="AF300" s="12"/>
      <c r="AG300" s="8"/>
      <c r="AH300" s="8" t="s">
        <v>76</v>
      </c>
      <c r="AI300" s="8"/>
      <c r="AJ300" s="8"/>
      <c r="AK300" s="8" t="s">
        <v>336</v>
      </c>
      <c r="AL300" s="8" t="s">
        <v>696</v>
      </c>
      <c r="AM300" s="8" t="s">
        <v>65</v>
      </c>
    </row>
    <row r="301" spans="1:39" ht="12.95" customHeight="1">
      <c r="A301" s="8" t="s">
        <v>622</v>
      </c>
      <c r="B301" s="8" t="s">
        <v>4</v>
      </c>
      <c r="C301" s="8" t="s">
        <v>697</v>
      </c>
      <c r="D301" s="8" t="s">
        <v>698</v>
      </c>
      <c r="E301" s="8" t="s">
        <v>699</v>
      </c>
      <c r="F301" s="8" t="s">
        <v>203</v>
      </c>
      <c r="G301" s="8" t="s">
        <v>204</v>
      </c>
      <c r="H301" s="9">
        <v>17024</v>
      </c>
      <c r="I301" s="9">
        <v>10</v>
      </c>
      <c r="J301" s="10">
        <v>1883.8</v>
      </c>
      <c r="K301" s="10">
        <v>1888.5</v>
      </c>
      <c r="L301" s="11">
        <v>2.4887476833465715E-3</v>
      </c>
      <c r="M301" s="8" t="s">
        <v>59</v>
      </c>
      <c r="N301" s="10">
        <v>1880.3570999765038</v>
      </c>
      <c r="O301" s="9">
        <v>32011199.27</v>
      </c>
      <c r="P301" s="9">
        <v>32011199.27</v>
      </c>
      <c r="Q301" s="9">
        <v>32149824</v>
      </c>
      <c r="R301" s="9">
        <v>170240</v>
      </c>
      <c r="S301" s="9">
        <v>138624.73000000001</v>
      </c>
      <c r="T301" s="9">
        <v>80012.800000000003</v>
      </c>
      <c r="U301" s="11">
        <v>1.3299999999999999E-2</v>
      </c>
      <c r="V301" s="11">
        <v>1.32E-2</v>
      </c>
      <c r="W301" s="9">
        <v>0</v>
      </c>
      <c r="X301" s="9">
        <v>0</v>
      </c>
      <c r="Y301" s="12">
        <v>46203</v>
      </c>
      <c r="Z301" s="8" t="s">
        <v>60</v>
      </c>
      <c r="AA301" s="13"/>
      <c r="AB301" s="12"/>
      <c r="AC301" s="12"/>
      <c r="AD301" s="12"/>
      <c r="AE301" s="8"/>
      <c r="AF301" s="12"/>
      <c r="AG301" s="8"/>
      <c r="AH301" s="8" t="s">
        <v>76</v>
      </c>
      <c r="AI301" s="8"/>
      <c r="AJ301" s="8"/>
      <c r="AK301" s="8" t="s">
        <v>966</v>
      </c>
      <c r="AL301" s="8" t="s">
        <v>700</v>
      </c>
      <c r="AM301" s="8" t="s">
        <v>65</v>
      </c>
    </row>
    <row r="302" spans="1:39" ht="12.95" customHeight="1">
      <c r="A302" s="8" t="s">
        <v>622</v>
      </c>
      <c r="B302" s="8" t="s">
        <v>4</v>
      </c>
      <c r="C302" s="8" t="s">
        <v>701</v>
      </c>
      <c r="D302" s="8" t="s">
        <v>702</v>
      </c>
      <c r="E302" s="8" t="s">
        <v>703</v>
      </c>
      <c r="F302" s="8" t="s">
        <v>203</v>
      </c>
      <c r="G302" s="8" t="s">
        <v>204</v>
      </c>
      <c r="H302" s="9">
        <v>13344</v>
      </c>
      <c r="I302" s="9">
        <v>5</v>
      </c>
      <c r="J302" s="10">
        <v>1563</v>
      </c>
      <c r="K302" s="10">
        <v>1596.2</v>
      </c>
      <c r="L302" s="11">
        <v>2.0799398571607567E-2</v>
      </c>
      <c r="M302" s="8" t="s">
        <v>59</v>
      </c>
      <c r="N302" s="10">
        <v>2397.7008026079138</v>
      </c>
      <c r="O302" s="9">
        <v>31994919.510000002</v>
      </c>
      <c r="P302" s="9">
        <v>31994919.510000002</v>
      </c>
      <c r="Q302" s="9">
        <v>21299692.800000001</v>
      </c>
      <c r="R302" s="9">
        <v>66720</v>
      </c>
      <c r="S302" s="9">
        <v>-10695226.710000001</v>
      </c>
      <c r="T302" s="9">
        <v>443020.79999999999</v>
      </c>
      <c r="U302" s="11">
        <v>8.8000000000000005E-3</v>
      </c>
      <c r="V302" s="11">
        <v>8.8000000000000005E-3</v>
      </c>
      <c r="W302" s="9">
        <v>0</v>
      </c>
      <c r="X302" s="9">
        <v>0</v>
      </c>
      <c r="Y302" s="12">
        <v>46203</v>
      </c>
      <c r="Z302" s="8" t="s">
        <v>60</v>
      </c>
      <c r="AA302" s="13"/>
      <c r="AB302" s="12"/>
      <c r="AC302" s="12"/>
      <c r="AD302" s="12"/>
      <c r="AE302" s="8"/>
      <c r="AF302" s="12"/>
      <c r="AG302" s="8"/>
      <c r="AH302" s="8" t="s">
        <v>76</v>
      </c>
      <c r="AI302" s="8"/>
      <c r="AJ302" s="8"/>
      <c r="AK302" s="8" t="s">
        <v>272</v>
      </c>
      <c r="AL302" s="8" t="s">
        <v>704</v>
      </c>
      <c r="AM302" s="8" t="s">
        <v>65</v>
      </c>
    </row>
    <row r="303" spans="1:39" ht="12.95" customHeight="1">
      <c r="A303" s="8" t="s">
        <v>622</v>
      </c>
      <c r="B303" s="8" t="s">
        <v>4</v>
      </c>
      <c r="C303" s="8" t="s">
        <v>705</v>
      </c>
      <c r="D303" s="8" t="s">
        <v>706</v>
      </c>
      <c r="E303" s="8" t="s">
        <v>707</v>
      </c>
      <c r="F303" s="8" t="s">
        <v>203</v>
      </c>
      <c r="G303" s="8" t="s">
        <v>204</v>
      </c>
      <c r="H303" s="9">
        <v>77551</v>
      </c>
      <c r="I303" s="9">
        <v>5</v>
      </c>
      <c r="J303" s="10">
        <v>816.1</v>
      </c>
      <c r="K303" s="10">
        <v>860.8</v>
      </c>
      <c r="L303" s="11">
        <v>5.1928438661710034E-2</v>
      </c>
      <c r="M303" s="8" t="s">
        <v>59</v>
      </c>
      <c r="N303" s="10">
        <v>571.26206702685977</v>
      </c>
      <c r="O303" s="9">
        <v>44301944.560000002</v>
      </c>
      <c r="P303" s="9">
        <v>44301944.560000002</v>
      </c>
      <c r="Q303" s="9">
        <v>66755900.799999997</v>
      </c>
      <c r="R303" s="9">
        <v>387755</v>
      </c>
      <c r="S303" s="9">
        <v>22453956.239999998</v>
      </c>
      <c r="T303" s="9">
        <v>3466529.7</v>
      </c>
      <c r="U303" s="11">
        <v>2.75E-2</v>
      </c>
      <c r="V303" s="11">
        <v>2.75E-2</v>
      </c>
      <c r="W303" s="9">
        <v>0</v>
      </c>
      <c r="X303" s="9">
        <v>0</v>
      </c>
      <c r="Y303" s="12">
        <v>46203</v>
      </c>
      <c r="Z303" s="8" t="s">
        <v>60</v>
      </c>
      <c r="AA303" s="13"/>
      <c r="AB303" s="12"/>
      <c r="AC303" s="12"/>
      <c r="AD303" s="12"/>
      <c r="AE303" s="8"/>
      <c r="AF303" s="12"/>
      <c r="AG303" s="8"/>
      <c r="AH303" s="8" t="s">
        <v>76</v>
      </c>
      <c r="AI303" s="8"/>
      <c r="AJ303" s="8"/>
      <c r="AK303" s="8" t="s">
        <v>209</v>
      </c>
      <c r="AL303" s="8" t="s">
        <v>708</v>
      </c>
      <c r="AM303" s="8" t="s">
        <v>65</v>
      </c>
    </row>
    <row r="304" spans="1:39" ht="12.95" customHeight="1">
      <c r="A304" s="8" t="s">
        <v>622</v>
      </c>
      <c r="B304" s="8" t="s">
        <v>4</v>
      </c>
      <c r="C304" s="8" t="s">
        <v>709</v>
      </c>
      <c r="D304" s="8" t="s">
        <v>710</v>
      </c>
      <c r="E304" s="8" t="s">
        <v>711</v>
      </c>
      <c r="F304" s="8" t="s">
        <v>203</v>
      </c>
      <c r="G304" s="8" t="s">
        <v>204</v>
      </c>
      <c r="H304" s="9">
        <v>83383</v>
      </c>
      <c r="I304" s="9">
        <v>5</v>
      </c>
      <c r="J304" s="10">
        <v>707.75</v>
      </c>
      <c r="K304" s="10">
        <v>719.35</v>
      </c>
      <c r="L304" s="11">
        <v>1.6125669006742199E-2</v>
      </c>
      <c r="M304" s="8" t="s">
        <v>59</v>
      </c>
      <c r="N304" s="10">
        <v>543.75654042190854</v>
      </c>
      <c r="O304" s="9">
        <v>45340051.609999999</v>
      </c>
      <c r="P304" s="9">
        <v>45340051.609999999</v>
      </c>
      <c r="Q304" s="9">
        <v>59981561.049999997</v>
      </c>
      <c r="R304" s="9">
        <v>416915</v>
      </c>
      <c r="S304" s="9">
        <v>14641509.439999999</v>
      </c>
      <c r="T304" s="9">
        <v>967242.8</v>
      </c>
      <c r="U304" s="11">
        <v>2.47E-2</v>
      </c>
      <c r="V304" s="11">
        <v>2.47E-2</v>
      </c>
      <c r="W304" s="9">
        <v>0</v>
      </c>
      <c r="X304" s="9">
        <v>0</v>
      </c>
      <c r="Y304" s="12">
        <v>46203</v>
      </c>
      <c r="Z304" s="8" t="s">
        <v>60</v>
      </c>
      <c r="AA304" s="13"/>
      <c r="AB304" s="12"/>
      <c r="AC304" s="12"/>
      <c r="AD304" s="12"/>
      <c r="AE304" s="8"/>
      <c r="AF304" s="12"/>
      <c r="AG304" s="8"/>
      <c r="AH304" s="8" t="s">
        <v>76</v>
      </c>
      <c r="AI304" s="8"/>
      <c r="AJ304" s="8"/>
      <c r="AK304" s="8" t="s">
        <v>261</v>
      </c>
      <c r="AL304" s="8" t="s">
        <v>711</v>
      </c>
      <c r="AM304" s="8" t="s">
        <v>65</v>
      </c>
    </row>
    <row r="305" spans="1:39" ht="12.95" customHeight="1">
      <c r="A305" s="8" t="s">
        <v>622</v>
      </c>
      <c r="B305" s="8" t="s">
        <v>4</v>
      </c>
      <c r="C305" s="8" t="s">
        <v>341</v>
      </c>
      <c r="D305" s="8" t="s">
        <v>342</v>
      </c>
      <c r="E305" s="8" t="s">
        <v>343</v>
      </c>
      <c r="F305" s="8" t="s">
        <v>203</v>
      </c>
      <c r="G305" s="8" t="s">
        <v>204</v>
      </c>
      <c r="H305" s="9">
        <v>133745</v>
      </c>
      <c r="I305" s="9">
        <v>10</v>
      </c>
      <c r="J305" s="10">
        <v>304.14999999999998</v>
      </c>
      <c r="K305" s="10">
        <v>303.05</v>
      </c>
      <c r="L305" s="11">
        <v>-3.629764065335753E-3</v>
      </c>
      <c r="M305" s="8" t="s">
        <v>59</v>
      </c>
      <c r="N305" s="10">
        <v>342.36406983438633</v>
      </c>
      <c r="O305" s="9">
        <v>45789482.520000003</v>
      </c>
      <c r="P305" s="9">
        <v>45789482.520000003</v>
      </c>
      <c r="Q305" s="9">
        <v>40531422.25</v>
      </c>
      <c r="R305" s="9">
        <v>1337450</v>
      </c>
      <c r="S305" s="9">
        <v>-5258060.2699999996</v>
      </c>
      <c r="T305" s="9">
        <v>-147119.5</v>
      </c>
      <c r="U305" s="11">
        <v>1.67E-2</v>
      </c>
      <c r="V305" s="11">
        <v>1.67E-2</v>
      </c>
      <c r="W305" s="9">
        <v>0</v>
      </c>
      <c r="X305" s="9">
        <v>0</v>
      </c>
      <c r="Y305" s="12">
        <v>46203</v>
      </c>
      <c r="Z305" s="8" t="s">
        <v>60</v>
      </c>
      <c r="AA305" s="13"/>
      <c r="AB305" s="12"/>
      <c r="AC305" s="12"/>
      <c r="AD305" s="12"/>
      <c r="AE305" s="8"/>
      <c r="AF305" s="12"/>
      <c r="AG305" s="8"/>
      <c r="AH305" s="8" t="s">
        <v>76</v>
      </c>
      <c r="AI305" s="8"/>
      <c r="AJ305" s="8"/>
      <c r="AK305" s="8" t="s">
        <v>344</v>
      </c>
      <c r="AL305" s="8" t="s">
        <v>343</v>
      </c>
      <c r="AM305" s="8" t="s">
        <v>65</v>
      </c>
    </row>
    <row r="306" spans="1:39" ht="12.95" customHeight="1">
      <c r="A306" s="8" t="s">
        <v>622</v>
      </c>
      <c r="B306" s="8" t="s">
        <v>4</v>
      </c>
      <c r="C306" s="8" t="s">
        <v>712</v>
      </c>
      <c r="D306" s="8" t="s">
        <v>713</v>
      </c>
      <c r="E306" s="8" t="s">
        <v>714</v>
      </c>
      <c r="F306" s="8" t="s">
        <v>203</v>
      </c>
      <c r="G306" s="8" t="s">
        <v>204</v>
      </c>
      <c r="H306" s="9">
        <v>35788</v>
      </c>
      <c r="I306" s="9">
        <v>10</v>
      </c>
      <c r="J306" s="10">
        <v>961.4</v>
      </c>
      <c r="K306" s="10">
        <v>961.65</v>
      </c>
      <c r="L306" s="11">
        <v>2.5996984349815422E-4</v>
      </c>
      <c r="M306" s="8" t="s">
        <v>59</v>
      </c>
      <c r="N306" s="10">
        <v>1204.710971554711</v>
      </c>
      <c r="O306" s="9">
        <v>43114196.25</v>
      </c>
      <c r="P306" s="9">
        <v>43114196.25</v>
      </c>
      <c r="Q306" s="9">
        <v>34415530.200000003</v>
      </c>
      <c r="R306" s="9">
        <v>357880</v>
      </c>
      <c r="S306" s="9">
        <v>-8698666.0500000007</v>
      </c>
      <c r="T306" s="9">
        <v>8947</v>
      </c>
      <c r="U306" s="11">
        <v>1.4200000000000001E-2</v>
      </c>
      <c r="V306" s="11">
        <v>1.4200000000000001E-2</v>
      </c>
      <c r="W306" s="9">
        <v>0</v>
      </c>
      <c r="X306" s="9">
        <v>0</v>
      </c>
      <c r="Y306" s="12">
        <v>46203</v>
      </c>
      <c r="Z306" s="8" t="s">
        <v>60</v>
      </c>
      <c r="AA306" s="13"/>
      <c r="AB306" s="12"/>
      <c r="AC306" s="12"/>
      <c r="AD306" s="12"/>
      <c r="AE306" s="8"/>
      <c r="AF306" s="12"/>
      <c r="AG306" s="8"/>
      <c r="AH306" s="8" t="s">
        <v>76</v>
      </c>
      <c r="AI306" s="8"/>
      <c r="AJ306" s="8"/>
      <c r="AK306" s="8" t="s">
        <v>715</v>
      </c>
      <c r="AL306" s="8" t="s">
        <v>716</v>
      </c>
      <c r="AM306" s="8" t="s">
        <v>65</v>
      </c>
    </row>
    <row r="307" spans="1:39" ht="12.95" customHeight="1">
      <c r="A307" s="8" t="s">
        <v>622</v>
      </c>
      <c r="B307" s="8" t="s">
        <v>4</v>
      </c>
      <c r="C307" s="8" t="s">
        <v>717</v>
      </c>
      <c r="D307" s="8" t="s">
        <v>718</v>
      </c>
      <c r="E307" s="8" t="s">
        <v>719</v>
      </c>
      <c r="F307" s="8" t="s">
        <v>203</v>
      </c>
      <c r="G307" s="8" t="s">
        <v>204</v>
      </c>
      <c r="H307" s="9">
        <v>5015</v>
      </c>
      <c r="I307" s="9">
        <v>2</v>
      </c>
      <c r="J307" s="10">
        <v>3139.7</v>
      </c>
      <c r="K307" s="10">
        <v>3196.2</v>
      </c>
      <c r="L307" s="11">
        <v>1.7677241724547901E-2</v>
      </c>
      <c r="M307" s="8" t="s">
        <v>59</v>
      </c>
      <c r="N307" s="10">
        <v>1059.0947238285144</v>
      </c>
      <c r="O307" s="9">
        <v>5311360.04</v>
      </c>
      <c r="P307" s="9">
        <v>5311360.04</v>
      </c>
      <c r="Q307" s="9">
        <v>16028943</v>
      </c>
      <c r="R307" s="9">
        <v>10030</v>
      </c>
      <c r="S307" s="9">
        <v>10717582.960000001</v>
      </c>
      <c r="T307" s="9">
        <v>283347.5</v>
      </c>
      <c r="U307" s="11">
        <v>6.6E-3</v>
      </c>
      <c r="V307" s="11">
        <v>6.6E-3</v>
      </c>
      <c r="W307" s="9">
        <v>0</v>
      </c>
      <c r="X307" s="9">
        <v>0</v>
      </c>
      <c r="Y307" s="12">
        <v>46203</v>
      </c>
      <c r="Z307" s="8" t="s">
        <v>60</v>
      </c>
      <c r="AA307" s="13"/>
      <c r="AB307" s="12"/>
      <c r="AC307" s="12"/>
      <c r="AD307" s="12"/>
      <c r="AE307" s="8"/>
      <c r="AF307" s="12"/>
      <c r="AG307" s="8"/>
      <c r="AH307" s="8" t="s">
        <v>76</v>
      </c>
      <c r="AI307" s="8"/>
      <c r="AJ307" s="8"/>
      <c r="AK307" s="8" t="s">
        <v>336</v>
      </c>
      <c r="AL307" s="8" t="s">
        <v>719</v>
      </c>
      <c r="AM307" s="8" t="s">
        <v>65</v>
      </c>
    </row>
    <row r="308" spans="1:39" ht="12.95" customHeight="1">
      <c r="A308" s="8" t="s">
        <v>622</v>
      </c>
      <c r="B308" s="8" t="s">
        <v>4</v>
      </c>
      <c r="C308" s="8" t="s">
        <v>720</v>
      </c>
      <c r="D308" s="8" t="s">
        <v>721</v>
      </c>
      <c r="E308" s="8" t="s">
        <v>722</v>
      </c>
      <c r="F308" s="8" t="s">
        <v>203</v>
      </c>
      <c r="G308" s="8" t="s">
        <v>204</v>
      </c>
      <c r="H308" s="9">
        <v>73326</v>
      </c>
      <c r="I308" s="9">
        <v>10</v>
      </c>
      <c r="J308" s="10">
        <v>674.05</v>
      </c>
      <c r="K308" s="10">
        <v>716.9</v>
      </c>
      <c r="L308" s="11">
        <v>5.9771237271585995E-2</v>
      </c>
      <c r="M308" s="8" t="s">
        <v>59</v>
      </c>
      <c r="N308" s="10">
        <v>507.17727490930912</v>
      </c>
      <c r="O308" s="9">
        <v>37189280.859999999</v>
      </c>
      <c r="P308" s="9">
        <v>37189280.859999999</v>
      </c>
      <c r="Q308" s="9">
        <v>52567409.399999999</v>
      </c>
      <c r="R308" s="9">
        <v>733260</v>
      </c>
      <c r="S308" s="9">
        <v>15378128.539999999</v>
      </c>
      <c r="T308" s="9">
        <v>3142019.1</v>
      </c>
      <c r="U308" s="11">
        <v>2.1700000000000001E-2</v>
      </c>
      <c r="V308" s="11">
        <v>2.1600000000000001E-2</v>
      </c>
      <c r="W308" s="9">
        <v>0</v>
      </c>
      <c r="X308" s="9">
        <v>0</v>
      </c>
      <c r="Y308" s="12">
        <v>46203</v>
      </c>
      <c r="Z308" s="8" t="s">
        <v>60</v>
      </c>
      <c r="AA308" s="13"/>
      <c r="AB308" s="12"/>
      <c r="AC308" s="12"/>
      <c r="AD308" s="12"/>
      <c r="AE308" s="8"/>
      <c r="AF308" s="12"/>
      <c r="AG308" s="8"/>
      <c r="AH308" s="8" t="s">
        <v>76</v>
      </c>
      <c r="AI308" s="8"/>
      <c r="AJ308" s="8"/>
      <c r="AK308" s="8" t="s">
        <v>336</v>
      </c>
      <c r="AL308" s="8" t="s">
        <v>722</v>
      </c>
      <c r="AM308" s="8" t="s">
        <v>65</v>
      </c>
    </row>
    <row r="309" spans="1:39" ht="12.95" customHeight="1">
      <c r="A309" s="8" t="s">
        <v>622</v>
      </c>
      <c r="B309" s="8" t="s">
        <v>4</v>
      </c>
      <c r="C309" s="8" t="s">
        <v>723</v>
      </c>
      <c r="D309" s="8" t="s">
        <v>724</v>
      </c>
      <c r="E309" s="8" t="s">
        <v>725</v>
      </c>
      <c r="F309" s="8" t="s">
        <v>203</v>
      </c>
      <c r="G309" s="8" t="s">
        <v>204</v>
      </c>
      <c r="H309" s="9">
        <v>182823</v>
      </c>
      <c r="I309" s="9">
        <v>10</v>
      </c>
      <c r="J309" s="10">
        <v>132.24</v>
      </c>
      <c r="K309" s="10">
        <v>128.33000000000001</v>
      </c>
      <c r="L309" s="11">
        <v>-3.0468323852567598E-2</v>
      </c>
      <c r="M309" s="8" t="s">
        <v>59</v>
      </c>
      <c r="N309" s="10">
        <v>225.18985127691812</v>
      </c>
      <c r="O309" s="9">
        <v>41169884.18</v>
      </c>
      <c r="P309" s="9">
        <v>41169884.18</v>
      </c>
      <c r="Q309" s="9">
        <v>23461675.59</v>
      </c>
      <c r="R309" s="9">
        <v>1828230</v>
      </c>
      <c r="S309" s="9">
        <v>-17708208.59</v>
      </c>
      <c r="T309" s="9">
        <v>-714837.93</v>
      </c>
      <c r="U309" s="11">
        <v>9.7000000000000003E-3</v>
      </c>
      <c r="V309" s="11">
        <v>9.7000000000000003E-3</v>
      </c>
      <c r="W309" s="9">
        <v>0</v>
      </c>
      <c r="X309" s="9">
        <v>0</v>
      </c>
      <c r="Y309" s="12">
        <v>46203</v>
      </c>
      <c r="Z309" s="8" t="s">
        <v>60</v>
      </c>
      <c r="AA309" s="13"/>
      <c r="AB309" s="12"/>
      <c r="AC309" s="12"/>
      <c r="AD309" s="12"/>
      <c r="AE309" s="8"/>
      <c r="AF309" s="12"/>
      <c r="AG309" s="8"/>
      <c r="AH309" s="8" t="s">
        <v>76</v>
      </c>
      <c r="AI309" s="8"/>
      <c r="AJ309" s="8"/>
      <c r="AK309" s="8" t="s">
        <v>373</v>
      </c>
      <c r="AL309" s="8" t="s">
        <v>726</v>
      </c>
      <c r="AM309" s="8" t="s">
        <v>65</v>
      </c>
    </row>
    <row r="310" spans="1:39" ht="12.95" customHeight="1">
      <c r="A310" s="8" t="s">
        <v>622</v>
      </c>
      <c r="B310" s="8" t="s">
        <v>4</v>
      </c>
      <c r="C310" s="8" t="s">
        <v>727</v>
      </c>
      <c r="D310" s="8" t="s">
        <v>728</v>
      </c>
      <c r="E310" s="8" t="s">
        <v>729</v>
      </c>
      <c r="F310" s="8" t="s">
        <v>203</v>
      </c>
      <c r="G310" s="8" t="s">
        <v>204</v>
      </c>
      <c r="H310" s="9">
        <v>255103</v>
      </c>
      <c r="I310" s="9">
        <v>1</v>
      </c>
      <c r="J310" s="10">
        <v>176.44</v>
      </c>
      <c r="K310" s="10">
        <v>174.76</v>
      </c>
      <c r="L310" s="11">
        <v>-9.6131837949187462E-3</v>
      </c>
      <c r="M310" s="8" t="s">
        <v>59</v>
      </c>
      <c r="N310" s="10">
        <v>185.24564219158535</v>
      </c>
      <c r="O310" s="9">
        <v>47256719.060000002</v>
      </c>
      <c r="P310" s="9">
        <v>47256719.060000002</v>
      </c>
      <c r="Q310" s="9">
        <v>44581800.280000001</v>
      </c>
      <c r="R310" s="9">
        <v>255103</v>
      </c>
      <c r="S310" s="9">
        <v>-2674918.7799999998</v>
      </c>
      <c r="T310" s="9">
        <v>-428573.04</v>
      </c>
      <c r="U310" s="11">
        <v>1.84E-2</v>
      </c>
      <c r="V310" s="11">
        <v>1.84E-2</v>
      </c>
      <c r="W310" s="9">
        <v>0</v>
      </c>
      <c r="X310" s="9">
        <v>0</v>
      </c>
      <c r="Y310" s="12">
        <v>46203</v>
      </c>
      <c r="Z310" s="8" t="s">
        <v>60</v>
      </c>
      <c r="AA310" s="13"/>
      <c r="AB310" s="12"/>
      <c r="AC310" s="12"/>
      <c r="AD310" s="12"/>
      <c r="AE310" s="8"/>
      <c r="AF310" s="12"/>
      <c r="AG310" s="8"/>
      <c r="AH310" s="8" t="s">
        <v>76</v>
      </c>
      <c r="AI310" s="8"/>
      <c r="AJ310" s="8"/>
      <c r="AK310" s="8" t="s">
        <v>289</v>
      </c>
      <c r="AL310" s="8" t="s">
        <v>729</v>
      </c>
      <c r="AM310" s="8" t="s">
        <v>65</v>
      </c>
    </row>
    <row r="311" spans="1:39" ht="12.95" customHeight="1">
      <c r="A311" s="8" t="s">
        <v>622</v>
      </c>
      <c r="B311" s="8" t="s">
        <v>4</v>
      </c>
      <c r="C311" s="8" t="s">
        <v>730</v>
      </c>
      <c r="D311" s="8" t="s">
        <v>731</v>
      </c>
      <c r="E311" s="8" t="s">
        <v>732</v>
      </c>
      <c r="F311" s="8" t="s">
        <v>203</v>
      </c>
      <c r="G311" s="8" t="s">
        <v>204</v>
      </c>
      <c r="H311" s="9">
        <v>14220</v>
      </c>
      <c r="I311" s="9">
        <v>10</v>
      </c>
      <c r="J311" s="10">
        <v>2207.1999999999998</v>
      </c>
      <c r="K311" s="10">
        <v>2218</v>
      </c>
      <c r="L311" s="11">
        <v>4.8692515779981968E-3</v>
      </c>
      <c r="M311" s="8" t="s">
        <v>59</v>
      </c>
      <c r="N311" s="10">
        <v>854.21209634317859</v>
      </c>
      <c r="O311" s="9">
        <v>12146896.01</v>
      </c>
      <c r="P311" s="9">
        <v>12146896.01</v>
      </c>
      <c r="Q311" s="9">
        <v>31539960</v>
      </c>
      <c r="R311" s="9">
        <v>142200</v>
      </c>
      <c r="S311" s="9">
        <v>19393063.989999998</v>
      </c>
      <c r="T311" s="9">
        <v>153576</v>
      </c>
      <c r="U311" s="11">
        <v>1.2999999999999999E-2</v>
      </c>
      <c r="V311" s="11">
        <v>1.2999999999999999E-2</v>
      </c>
      <c r="W311" s="9">
        <v>0</v>
      </c>
      <c r="X311" s="9">
        <v>0</v>
      </c>
      <c r="Y311" s="12">
        <v>46203</v>
      </c>
      <c r="Z311" s="8" t="s">
        <v>60</v>
      </c>
      <c r="AA311" s="13"/>
      <c r="AB311" s="12"/>
      <c r="AC311" s="12"/>
      <c r="AD311" s="12"/>
      <c r="AE311" s="8"/>
      <c r="AF311" s="12"/>
      <c r="AG311" s="8"/>
      <c r="AH311" s="8" t="s">
        <v>76</v>
      </c>
      <c r="AI311" s="8"/>
      <c r="AJ311" s="8"/>
      <c r="AK311" s="8" t="s">
        <v>336</v>
      </c>
      <c r="AL311" s="8" t="s">
        <v>732</v>
      </c>
      <c r="AM311" s="8" t="s">
        <v>65</v>
      </c>
    </row>
    <row r="312" spans="1:39" ht="12.95" customHeight="1">
      <c r="A312" s="8" t="s">
        <v>622</v>
      </c>
      <c r="B312" s="8" t="s">
        <v>4</v>
      </c>
      <c r="C312" s="8" t="s">
        <v>609</v>
      </c>
      <c r="D312" s="8" t="s">
        <v>610</v>
      </c>
      <c r="E312" s="8" t="s">
        <v>611</v>
      </c>
      <c r="F312" s="8" t="s">
        <v>203</v>
      </c>
      <c r="G312" s="8" t="s">
        <v>204</v>
      </c>
      <c r="H312" s="9">
        <v>113342</v>
      </c>
      <c r="I312" s="9">
        <v>10</v>
      </c>
      <c r="J312" s="10">
        <v>584.75</v>
      </c>
      <c r="K312" s="10">
        <v>588.95000000000005</v>
      </c>
      <c r="L312" s="11">
        <v>7.1313354274556411E-3</v>
      </c>
      <c r="M312" s="8" t="s">
        <v>59</v>
      </c>
      <c r="N312" s="10">
        <v>465.69505964249794</v>
      </c>
      <c r="O312" s="9">
        <v>52782809.450000003</v>
      </c>
      <c r="P312" s="9">
        <v>52782809.450000003</v>
      </c>
      <c r="Q312" s="9">
        <v>66752770.899999999</v>
      </c>
      <c r="R312" s="9">
        <v>1133420</v>
      </c>
      <c r="S312" s="9">
        <v>13969961.449999999</v>
      </c>
      <c r="T312" s="9">
        <v>476036.4</v>
      </c>
      <c r="U312" s="11">
        <v>2.75E-2</v>
      </c>
      <c r="V312" s="11">
        <v>2.75E-2</v>
      </c>
      <c r="W312" s="9">
        <v>0</v>
      </c>
      <c r="X312" s="9">
        <v>0</v>
      </c>
      <c r="Y312" s="12">
        <v>46203</v>
      </c>
      <c r="Z312" s="8" t="s">
        <v>60</v>
      </c>
      <c r="AA312" s="13"/>
      <c r="AB312" s="12"/>
      <c r="AC312" s="12"/>
      <c r="AD312" s="12"/>
      <c r="AE312" s="8"/>
      <c r="AF312" s="12"/>
      <c r="AG312" s="8"/>
      <c r="AH312" s="8" t="s">
        <v>76</v>
      </c>
      <c r="AI312" s="8"/>
      <c r="AJ312" s="8"/>
      <c r="AK312" s="8" t="s">
        <v>281</v>
      </c>
      <c r="AL312" s="8" t="s">
        <v>612</v>
      </c>
      <c r="AM312" s="8" t="s">
        <v>65</v>
      </c>
    </row>
    <row r="313" spans="1:39" ht="12.95" customHeight="1">
      <c r="A313" s="8" t="s">
        <v>622</v>
      </c>
      <c r="B313" s="8" t="s">
        <v>4</v>
      </c>
      <c r="C313" s="8" t="s">
        <v>733</v>
      </c>
      <c r="D313" s="8" t="s">
        <v>734</v>
      </c>
      <c r="E313" s="8" t="s">
        <v>735</v>
      </c>
      <c r="F313" s="8" t="s">
        <v>203</v>
      </c>
      <c r="G313" s="8" t="s">
        <v>204</v>
      </c>
      <c r="H313" s="9">
        <v>106576</v>
      </c>
      <c r="I313" s="9">
        <v>2</v>
      </c>
      <c r="J313" s="10">
        <v>970.75</v>
      </c>
      <c r="K313" s="10">
        <v>1018.05</v>
      </c>
      <c r="L313" s="11">
        <v>4.6461372231226365E-2</v>
      </c>
      <c r="M313" s="8" t="s">
        <v>59</v>
      </c>
      <c r="N313" s="10">
        <v>563.03520182780369</v>
      </c>
      <c r="O313" s="9">
        <v>60006039.670000002</v>
      </c>
      <c r="P313" s="9">
        <v>60006039.670000002</v>
      </c>
      <c r="Q313" s="9">
        <v>108499696.8</v>
      </c>
      <c r="R313" s="9">
        <v>213152</v>
      </c>
      <c r="S313" s="9">
        <v>48493657.130000003</v>
      </c>
      <c r="T313" s="9">
        <v>5041044.8</v>
      </c>
      <c r="U313" s="11">
        <v>4.4699999999999997E-2</v>
      </c>
      <c r="V313" s="11">
        <v>4.4699999999999997E-2</v>
      </c>
      <c r="W313" s="9">
        <v>0</v>
      </c>
      <c r="X313" s="9">
        <v>0</v>
      </c>
      <c r="Y313" s="12">
        <v>46203</v>
      </c>
      <c r="Z313" s="8" t="s">
        <v>60</v>
      </c>
      <c r="AA313" s="13"/>
      <c r="AB313" s="12"/>
      <c r="AC313" s="12"/>
      <c r="AD313" s="12"/>
      <c r="AE313" s="8"/>
      <c r="AF313" s="12"/>
      <c r="AG313" s="8"/>
      <c r="AH313" s="8" t="s">
        <v>76</v>
      </c>
      <c r="AI313" s="8"/>
      <c r="AJ313" s="8"/>
      <c r="AK313" s="8" t="s">
        <v>459</v>
      </c>
      <c r="AL313" s="8" t="s">
        <v>735</v>
      </c>
      <c r="AM313" s="8" t="s">
        <v>65</v>
      </c>
    </row>
    <row r="314" spans="1:39" ht="12.95" customHeight="1">
      <c r="A314" s="8" t="s">
        <v>622</v>
      </c>
      <c r="B314" s="8" t="s">
        <v>4</v>
      </c>
      <c r="C314" s="8" t="s">
        <v>736</v>
      </c>
      <c r="D314" s="8" t="s">
        <v>737</v>
      </c>
      <c r="E314" s="8" t="s">
        <v>738</v>
      </c>
      <c r="F314" s="8" t="s">
        <v>203</v>
      </c>
      <c r="G314" s="8" t="s">
        <v>204</v>
      </c>
      <c r="H314" s="9">
        <v>15357</v>
      </c>
      <c r="I314" s="9">
        <v>10</v>
      </c>
      <c r="J314" s="10">
        <v>1447.2</v>
      </c>
      <c r="K314" s="10">
        <v>1445.1</v>
      </c>
      <c r="L314" s="11">
        <v>-1.4531866306829978E-3</v>
      </c>
      <c r="M314" s="8" t="s">
        <v>59</v>
      </c>
      <c r="N314" s="10">
        <v>2181.0050354887021</v>
      </c>
      <c r="O314" s="9">
        <v>33493694.329999998</v>
      </c>
      <c r="P314" s="9">
        <v>33493694.329999998</v>
      </c>
      <c r="Q314" s="9">
        <v>22192400.699999999</v>
      </c>
      <c r="R314" s="9">
        <v>153570</v>
      </c>
      <c r="S314" s="9">
        <v>-11301293.630000001</v>
      </c>
      <c r="T314" s="9">
        <v>-32249.7</v>
      </c>
      <c r="U314" s="11">
        <v>9.1000000000000004E-3</v>
      </c>
      <c r="V314" s="11">
        <v>9.1000000000000004E-3</v>
      </c>
      <c r="W314" s="9">
        <v>0</v>
      </c>
      <c r="X314" s="9">
        <v>0</v>
      </c>
      <c r="Y314" s="12">
        <v>46203</v>
      </c>
      <c r="Z314" s="8" t="s">
        <v>60</v>
      </c>
      <c r="AA314" s="13"/>
      <c r="AB314" s="12"/>
      <c r="AC314" s="12"/>
      <c r="AD314" s="12"/>
      <c r="AE314" s="8"/>
      <c r="AF314" s="12"/>
      <c r="AG314" s="8"/>
      <c r="AH314" s="8" t="s">
        <v>76</v>
      </c>
      <c r="AI314" s="8"/>
      <c r="AJ314" s="8"/>
      <c r="AK314" s="8" t="s">
        <v>594</v>
      </c>
      <c r="AL314" s="8" t="s">
        <v>738</v>
      </c>
      <c r="AM314" s="8" t="s">
        <v>65</v>
      </c>
    </row>
    <row r="315" spans="1:39" ht="12.95" customHeight="1">
      <c r="A315" s="8" t="s">
        <v>622</v>
      </c>
      <c r="B315" s="8" t="s">
        <v>4</v>
      </c>
      <c r="C315" s="8" t="s">
        <v>870</v>
      </c>
      <c r="D315" s="8" t="s">
        <v>871</v>
      </c>
      <c r="E315" s="8" t="s">
        <v>872</v>
      </c>
      <c r="F315" s="8" t="s">
        <v>203</v>
      </c>
      <c r="G315" s="8" t="s">
        <v>204</v>
      </c>
      <c r="H315" s="9">
        <v>76912</v>
      </c>
      <c r="I315" s="9">
        <v>10</v>
      </c>
      <c r="J315" s="10">
        <v>663.8</v>
      </c>
      <c r="K315" s="10">
        <v>673.6</v>
      </c>
      <c r="L315" s="11">
        <v>1.4548693586698337E-2</v>
      </c>
      <c r="M315" s="8" t="s">
        <v>59</v>
      </c>
      <c r="N315" s="10">
        <v>500.46150405658415</v>
      </c>
      <c r="O315" s="9">
        <v>38491495.200000003</v>
      </c>
      <c r="P315" s="9">
        <v>38491495.200000003</v>
      </c>
      <c r="Q315" s="9">
        <v>51807923.200000003</v>
      </c>
      <c r="R315" s="9">
        <v>769120</v>
      </c>
      <c r="S315" s="9">
        <v>13316428</v>
      </c>
      <c r="T315" s="9">
        <v>753737.6</v>
      </c>
      <c r="U315" s="11">
        <v>2.1399999999999999E-2</v>
      </c>
      <c r="V315" s="11">
        <v>2.1299999999999999E-2</v>
      </c>
      <c r="W315" s="9">
        <v>0</v>
      </c>
      <c r="X315" s="9">
        <v>0</v>
      </c>
      <c r="Y315" s="12">
        <v>46203</v>
      </c>
      <c r="Z315" s="8" t="s">
        <v>60</v>
      </c>
      <c r="AA315" s="13"/>
      <c r="AB315" s="12"/>
      <c r="AC315" s="12"/>
      <c r="AD315" s="12"/>
      <c r="AE315" s="8"/>
      <c r="AF315" s="12"/>
      <c r="AG315" s="8"/>
      <c r="AH315" s="8" t="s">
        <v>76</v>
      </c>
      <c r="AI315" s="8"/>
      <c r="AJ315" s="8"/>
      <c r="AK315" s="8" t="s">
        <v>336</v>
      </c>
      <c r="AL315" s="8" t="s">
        <v>872</v>
      </c>
      <c r="AM315" s="8" t="s">
        <v>65</v>
      </c>
    </row>
    <row r="316" spans="1:39" ht="12.95" customHeight="1">
      <c r="A316" s="8" t="s">
        <v>622</v>
      </c>
      <c r="B316" s="8" t="s">
        <v>4</v>
      </c>
      <c r="C316" s="8" t="s">
        <v>739</v>
      </c>
      <c r="D316" s="8" t="s">
        <v>740</v>
      </c>
      <c r="E316" s="8" t="s">
        <v>741</v>
      </c>
      <c r="F316" s="8" t="s">
        <v>203</v>
      </c>
      <c r="G316" s="8" t="s">
        <v>204</v>
      </c>
      <c r="H316" s="9">
        <v>41529</v>
      </c>
      <c r="I316" s="9">
        <v>10</v>
      </c>
      <c r="J316" s="10">
        <v>926.9</v>
      </c>
      <c r="K316" s="10">
        <v>935.1</v>
      </c>
      <c r="L316" s="11">
        <v>8.769115602609347E-3</v>
      </c>
      <c r="M316" s="8" t="s">
        <v>59</v>
      </c>
      <c r="N316" s="10">
        <v>972.18336030243927</v>
      </c>
      <c r="O316" s="9">
        <v>40373802.770000003</v>
      </c>
      <c r="P316" s="9">
        <v>40373802.770000003</v>
      </c>
      <c r="Q316" s="9">
        <v>38833767.899999999</v>
      </c>
      <c r="R316" s="9">
        <v>415290</v>
      </c>
      <c r="S316" s="9">
        <v>-1540034.87</v>
      </c>
      <c r="T316" s="9">
        <v>340537.8</v>
      </c>
      <c r="U316" s="11">
        <v>1.6E-2</v>
      </c>
      <c r="V316" s="11">
        <v>1.6E-2</v>
      </c>
      <c r="W316" s="9">
        <v>0</v>
      </c>
      <c r="X316" s="9">
        <v>0</v>
      </c>
      <c r="Y316" s="12">
        <v>46203</v>
      </c>
      <c r="Z316" s="8" t="s">
        <v>60</v>
      </c>
      <c r="AA316" s="13"/>
      <c r="AB316" s="12"/>
      <c r="AC316" s="12"/>
      <c r="AD316" s="12"/>
      <c r="AE316" s="8"/>
      <c r="AF316" s="12"/>
      <c r="AG316" s="8"/>
      <c r="AH316" s="8" t="s">
        <v>76</v>
      </c>
      <c r="AI316" s="8"/>
      <c r="AJ316" s="8"/>
      <c r="AK316" s="8" t="s">
        <v>230</v>
      </c>
      <c r="AL316" s="8" t="s">
        <v>742</v>
      </c>
      <c r="AM316" s="8" t="s">
        <v>65</v>
      </c>
    </row>
    <row r="317" spans="1:39" ht="12.95" customHeight="1">
      <c r="A317" s="8" t="s">
        <v>622</v>
      </c>
      <c r="B317" s="8" t="s">
        <v>4</v>
      </c>
      <c r="C317" s="8" t="s">
        <v>571</v>
      </c>
      <c r="D317" s="8" t="s">
        <v>572</v>
      </c>
      <c r="E317" s="8" t="s">
        <v>573</v>
      </c>
      <c r="F317" s="8" t="s">
        <v>203</v>
      </c>
      <c r="G317" s="8" t="s">
        <v>204</v>
      </c>
      <c r="H317" s="9">
        <v>36218</v>
      </c>
      <c r="I317" s="9">
        <v>2</v>
      </c>
      <c r="J317" s="10">
        <v>1356.8</v>
      </c>
      <c r="K317" s="10">
        <v>1345.7</v>
      </c>
      <c r="L317" s="11">
        <v>-8.2484952069554873E-3</v>
      </c>
      <c r="M317" s="8" t="s">
        <v>59</v>
      </c>
      <c r="N317" s="10">
        <v>1155.1464249820531</v>
      </c>
      <c r="O317" s="9">
        <v>41837093.219999999</v>
      </c>
      <c r="P317" s="9">
        <v>41837093.219999999</v>
      </c>
      <c r="Q317" s="9">
        <v>48738562.600000001</v>
      </c>
      <c r="R317" s="9">
        <v>72436</v>
      </c>
      <c r="S317" s="9">
        <v>6901469.3799999999</v>
      </c>
      <c r="T317" s="9">
        <v>-402019.8</v>
      </c>
      <c r="U317" s="11">
        <v>2.01E-2</v>
      </c>
      <c r="V317" s="11">
        <v>2.01E-2</v>
      </c>
      <c r="W317" s="9">
        <v>0</v>
      </c>
      <c r="X317" s="9">
        <v>0</v>
      </c>
      <c r="Y317" s="12">
        <v>46203</v>
      </c>
      <c r="Z317" s="8" t="s">
        <v>60</v>
      </c>
      <c r="AA317" s="13"/>
      <c r="AB317" s="12"/>
      <c r="AC317" s="12"/>
      <c r="AD317" s="12"/>
      <c r="AE317" s="8"/>
      <c r="AF317" s="12"/>
      <c r="AG317" s="8"/>
      <c r="AH317" s="8" t="s">
        <v>76</v>
      </c>
      <c r="AI317" s="8"/>
      <c r="AJ317" s="8"/>
      <c r="AK317" s="8" t="s">
        <v>167</v>
      </c>
      <c r="AL317" s="8" t="s">
        <v>574</v>
      </c>
      <c r="AM317" s="8" t="s">
        <v>65</v>
      </c>
    </row>
    <row r="318" spans="1:39" ht="12.95" customHeight="1">
      <c r="A318" s="8" t="s">
        <v>622</v>
      </c>
      <c r="B318" s="8" t="s">
        <v>4</v>
      </c>
      <c r="C318" s="8" t="s">
        <v>743</v>
      </c>
      <c r="D318" s="8" t="s">
        <v>744</v>
      </c>
      <c r="E318" s="8" t="s">
        <v>745</v>
      </c>
      <c r="F318" s="8" t="s">
        <v>203</v>
      </c>
      <c r="G318" s="8" t="s">
        <v>204</v>
      </c>
      <c r="H318" s="9">
        <v>34821</v>
      </c>
      <c r="I318" s="9">
        <v>1</v>
      </c>
      <c r="J318" s="10">
        <v>303.89999999999998</v>
      </c>
      <c r="K318" s="10">
        <v>300</v>
      </c>
      <c r="L318" s="11">
        <v>-1.2999999999999999E-2</v>
      </c>
      <c r="M318" s="8" t="s">
        <v>59</v>
      </c>
      <c r="N318" s="10">
        <v>325.0914884696017</v>
      </c>
      <c r="O318" s="9">
        <v>11320010.720000001</v>
      </c>
      <c r="P318" s="9">
        <v>11320010.720000001</v>
      </c>
      <c r="Q318" s="9">
        <v>10446300</v>
      </c>
      <c r="R318" s="9">
        <v>34821</v>
      </c>
      <c r="S318" s="9">
        <v>-873710.72</v>
      </c>
      <c r="T318" s="9">
        <v>-135801.9</v>
      </c>
      <c r="U318" s="11">
        <v>4.3E-3</v>
      </c>
      <c r="V318" s="11">
        <v>4.3E-3</v>
      </c>
      <c r="W318" s="9">
        <v>0</v>
      </c>
      <c r="X318" s="9">
        <v>0</v>
      </c>
      <c r="Y318" s="12">
        <v>46203</v>
      </c>
      <c r="Z318" s="8" t="s">
        <v>60</v>
      </c>
      <c r="AA318" s="13"/>
      <c r="AB318" s="12"/>
      <c r="AC318" s="12"/>
      <c r="AD318" s="12"/>
      <c r="AE318" s="8"/>
      <c r="AF318" s="12"/>
      <c r="AG318" s="8"/>
      <c r="AH318" s="8" t="s">
        <v>76</v>
      </c>
      <c r="AI318" s="8"/>
      <c r="AJ318" s="8"/>
      <c r="AK318" s="8" t="s">
        <v>209</v>
      </c>
      <c r="AL318" s="8" t="s">
        <v>745</v>
      </c>
      <c r="AM318" s="8" t="s">
        <v>65</v>
      </c>
    </row>
    <row r="319" spans="1:39" ht="12.95" customHeight="1">
      <c r="A319" s="8" t="s">
        <v>622</v>
      </c>
      <c r="B319" s="8" t="s">
        <v>4</v>
      </c>
      <c r="C319" s="8" t="s">
        <v>746</v>
      </c>
      <c r="D319" s="8" t="s">
        <v>747</v>
      </c>
      <c r="E319" s="8" t="s">
        <v>748</v>
      </c>
      <c r="F319" s="8" t="s">
        <v>203</v>
      </c>
      <c r="G319" s="8" t="s">
        <v>204</v>
      </c>
      <c r="H319" s="9">
        <v>38005</v>
      </c>
      <c r="I319" s="9">
        <v>10</v>
      </c>
      <c r="J319" s="10">
        <v>1364.2</v>
      </c>
      <c r="K319" s="10">
        <v>1395.3</v>
      </c>
      <c r="L319" s="11">
        <v>2.2289113452304166E-2</v>
      </c>
      <c r="M319" s="8" t="s">
        <v>59</v>
      </c>
      <c r="N319" s="10">
        <v>1077.5410380213129</v>
      </c>
      <c r="O319" s="9">
        <v>40951947.149999999</v>
      </c>
      <c r="P319" s="9">
        <v>40951947.149999999</v>
      </c>
      <c r="Q319" s="9">
        <v>53028376.5</v>
      </c>
      <c r="R319" s="9">
        <v>380050</v>
      </c>
      <c r="S319" s="9">
        <v>12076429.35</v>
      </c>
      <c r="T319" s="9">
        <v>1181955.5</v>
      </c>
      <c r="U319" s="11">
        <v>2.1899999999999999E-2</v>
      </c>
      <c r="V319" s="11">
        <v>2.18E-2</v>
      </c>
      <c r="W319" s="9">
        <v>0</v>
      </c>
      <c r="X319" s="9">
        <v>0</v>
      </c>
      <c r="Y319" s="12">
        <v>46203</v>
      </c>
      <c r="Z319" s="8" t="s">
        <v>60</v>
      </c>
      <c r="AA319" s="13"/>
      <c r="AB319" s="12"/>
      <c r="AC319" s="12"/>
      <c r="AD319" s="12"/>
      <c r="AE319" s="8"/>
      <c r="AF319" s="12"/>
      <c r="AG319" s="8"/>
      <c r="AH319" s="8" t="s">
        <v>76</v>
      </c>
      <c r="AI319" s="8"/>
      <c r="AJ319" s="8"/>
      <c r="AK319" s="8" t="s">
        <v>261</v>
      </c>
      <c r="AL319" s="8" t="s">
        <v>748</v>
      </c>
      <c r="AM319" s="8" t="s">
        <v>65</v>
      </c>
    </row>
    <row r="320" spans="1:39" ht="12.95" customHeight="1">
      <c r="A320" s="8" t="s">
        <v>622</v>
      </c>
      <c r="B320" s="8" t="s">
        <v>4</v>
      </c>
      <c r="C320" s="7"/>
      <c r="D320" s="7"/>
      <c r="E320" s="7"/>
      <c r="F320" s="6" t="s">
        <v>402</v>
      </c>
      <c r="G320" s="7"/>
      <c r="H320" s="7"/>
      <c r="I320" s="7"/>
      <c r="J320" s="7"/>
      <c r="K320" s="7"/>
      <c r="L320" s="7"/>
      <c r="M320" s="7"/>
      <c r="N320" s="7"/>
      <c r="O320" s="14">
        <v>1968836157.8699999</v>
      </c>
      <c r="P320" s="15">
        <v>1968836157.8699999</v>
      </c>
      <c r="Q320" s="15">
        <v>2240676442.29</v>
      </c>
      <c r="R320" s="7"/>
      <c r="S320" s="15">
        <v>271840284.42000002</v>
      </c>
      <c r="T320" s="15">
        <v>24186785.949999999</v>
      </c>
      <c r="U320" s="16">
        <v>0.92359999999999998</v>
      </c>
      <c r="V320" s="16">
        <v>0.92259999999999998</v>
      </c>
      <c r="W320" s="15">
        <v>0</v>
      </c>
      <c r="X320" s="15">
        <v>0</v>
      </c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</row>
    <row r="321" spans="1:39" ht="12.95" customHeight="1">
      <c r="A321" s="8" t="s">
        <v>622</v>
      </c>
      <c r="B321" s="8" t="s">
        <v>4</v>
      </c>
      <c r="C321" s="6" t="s">
        <v>122</v>
      </c>
      <c r="D321" s="7"/>
      <c r="E321" s="6" t="s">
        <v>122</v>
      </c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15">
        <v>-3369579.5514579201</v>
      </c>
      <c r="R321" s="7"/>
      <c r="S321" s="7"/>
      <c r="T321" s="7"/>
      <c r="U321" s="16">
        <v>-1.4E-3</v>
      </c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</row>
    <row r="322" spans="1:39" ht="12.95" customHeight="1">
      <c r="A322" s="8" t="s">
        <v>622</v>
      </c>
      <c r="B322" s="8" t="s">
        <v>4</v>
      </c>
      <c r="C322" s="6" t="s">
        <v>123</v>
      </c>
      <c r="D322" s="7"/>
      <c r="E322" s="6" t="s">
        <v>123</v>
      </c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15">
        <v>2426047002.7385421</v>
      </c>
      <c r="R322" s="7"/>
      <c r="S322" s="7"/>
      <c r="T322" s="7"/>
      <c r="U322" s="16">
        <v>1</v>
      </c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</row>
    <row r="323" spans="1:39" ht="12.95" customHeight="1">
      <c r="A323" s="2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</row>
    <row r="324" spans="1:39" ht="12.95" customHeight="1">
      <c r="A324" s="8" t="s">
        <v>749</v>
      </c>
      <c r="B324" s="8" t="s">
        <v>750</v>
      </c>
      <c r="C324" s="8" t="s">
        <v>875</v>
      </c>
      <c r="D324" s="8"/>
      <c r="E324" s="8" t="s">
        <v>875</v>
      </c>
      <c r="F324" s="8" t="s">
        <v>58</v>
      </c>
      <c r="G324" s="8" t="s">
        <v>58</v>
      </c>
      <c r="H324" s="9">
        <v>1347745.08</v>
      </c>
      <c r="I324" s="9">
        <v>100</v>
      </c>
      <c r="J324" s="10">
        <v>0</v>
      </c>
      <c r="K324" s="10">
        <v>100</v>
      </c>
      <c r="L324" s="11">
        <v>1</v>
      </c>
      <c r="M324" s="8" t="s">
        <v>59</v>
      </c>
      <c r="N324" s="10">
        <v>99.985344602408048</v>
      </c>
      <c r="O324" s="9">
        <v>134754756.25999999</v>
      </c>
      <c r="P324" s="9">
        <v>134774508</v>
      </c>
      <c r="Q324" s="9">
        <v>134774508</v>
      </c>
      <c r="R324" s="9">
        <v>134774508</v>
      </c>
      <c r="S324" s="9">
        <v>0</v>
      </c>
      <c r="T324" s="9">
        <v>0</v>
      </c>
      <c r="U324" s="11">
        <v>6.5000000000000002E-2</v>
      </c>
      <c r="V324" s="11">
        <v>6.5000000000000002E-2</v>
      </c>
      <c r="W324" s="9">
        <v>0</v>
      </c>
      <c r="X324" s="9">
        <v>19751.740000000002</v>
      </c>
      <c r="Y324" s="12">
        <v>46203</v>
      </c>
      <c r="Z324" s="8" t="s">
        <v>60</v>
      </c>
      <c r="AA324" s="13"/>
      <c r="AB324" s="12"/>
      <c r="AC324" s="12">
        <v>46204</v>
      </c>
      <c r="AD324" s="12">
        <v>46204</v>
      </c>
      <c r="AE324" s="8">
        <v>1</v>
      </c>
      <c r="AF324" s="12">
        <v>46204</v>
      </c>
      <c r="AG324" s="8" t="s">
        <v>61</v>
      </c>
      <c r="AH324" s="8" t="s">
        <v>62</v>
      </c>
      <c r="AI324" s="8"/>
      <c r="AJ324" s="8"/>
      <c r="AK324" s="8" t="s">
        <v>63</v>
      </c>
      <c r="AL324" s="8" t="s">
        <v>64</v>
      </c>
      <c r="AM324" s="8" t="s">
        <v>65</v>
      </c>
    </row>
    <row r="325" spans="1:39" ht="12.95" customHeight="1">
      <c r="A325" s="8" t="s">
        <v>749</v>
      </c>
      <c r="B325" s="8" t="s">
        <v>750</v>
      </c>
      <c r="C325" s="7"/>
      <c r="D325" s="7"/>
      <c r="E325" s="7"/>
      <c r="F325" s="6" t="s">
        <v>66</v>
      </c>
      <c r="G325" s="7"/>
      <c r="H325" s="7"/>
      <c r="I325" s="7"/>
      <c r="J325" s="7"/>
      <c r="K325" s="7"/>
      <c r="L325" s="7"/>
      <c r="M325" s="7"/>
      <c r="N325" s="7"/>
      <c r="O325" s="14">
        <v>134754756.25999999</v>
      </c>
      <c r="P325" s="15">
        <v>134774508</v>
      </c>
      <c r="Q325" s="15">
        <v>134774508</v>
      </c>
      <c r="R325" s="7"/>
      <c r="S325" s="15">
        <v>0</v>
      </c>
      <c r="T325" s="15">
        <v>0</v>
      </c>
      <c r="U325" s="16">
        <v>6.5000000000000002E-2</v>
      </c>
      <c r="V325" s="16">
        <v>6.5000000000000002E-2</v>
      </c>
      <c r="W325" s="15">
        <v>0</v>
      </c>
      <c r="X325" s="15">
        <v>19751.740000000002</v>
      </c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</row>
    <row r="326" spans="1:39" ht="12.95" customHeight="1">
      <c r="A326" s="8" t="s">
        <v>749</v>
      </c>
      <c r="B326" s="8" t="s">
        <v>750</v>
      </c>
      <c r="C326" s="8" t="s">
        <v>218</v>
      </c>
      <c r="D326" s="8" t="s">
        <v>219</v>
      </c>
      <c r="E326" s="8" t="s">
        <v>220</v>
      </c>
      <c r="F326" s="8" t="s">
        <v>203</v>
      </c>
      <c r="G326" s="8" t="s">
        <v>204</v>
      </c>
      <c r="H326" s="9">
        <v>3191</v>
      </c>
      <c r="I326" s="9">
        <v>10</v>
      </c>
      <c r="J326" s="10">
        <v>9630</v>
      </c>
      <c r="K326" s="10">
        <v>9716</v>
      </c>
      <c r="L326" s="11">
        <v>8.8513791683820509E-3</v>
      </c>
      <c r="M326" s="8" t="s">
        <v>59</v>
      </c>
      <c r="N326" s="10">
        <v>3029.3587402068315</v>
      </c>
      <c r="O326" s="9">
        <v>9666683.7400000002</v>
      </c>
      <c r="P326" s="9">
        <v>9666683.7400000002</v>
      </c>
      <c r="Q326" s="9">
        <v>31003756</v>
      </c>
      <c r="R326" s="9">
        <v>31910</v>
      </c>
      <c r="S326" s="9">
        <v>21337072.260000002</v>
      </c>
      <c r="T326" s="9">
        <v>274426</v>
      </c>
      <c r="U326" s="11">
        <v>1.4999999999999999E-2</v>
      </c>
      <c r="V326" s="11">
        <v>1.4999999999999999E-2</v>
      </c>
      <c r="W326" s="9">
        <v>0</v>
      </c>
      <c r="X326" s="9">
        <v>0</v>
      </c>
      <c r="Y326" s="12">
        <v>46203</v>
      </c>
      <c r="Z326" s="8" t="s">
        <v>60</v>
      </c>
      <c r="AA326" s="13"/>
      <c r="AB326" s="12"/>
      <c r="AC326" s="12"/>
      <c r="AD326" s="12"/>
      <c r="AE326" s="8"/>
      <c r="AF326" s="12"/>
      <c r="AG326" s="8"/>
      <c r="AH326" s="8" t="s">
        <v>76</v>
      </c>
      <c r="AI326" s="8"/>
      <c r="AJ326" s="8"/>
      <c r="AK326" s="8" t="s">
        <v>221</v>
      </c>
      <c r="AL326" s="8" t="s">
        <v>222</v>
      </c>
      <c r="AM326" s="8" t="s">
        <v>65</v>
      </c>
    </row>
    <row r="327" spans="1:39" ht="12.95" customHeight="1">
      <c r="A327" s="8" t="s">
        <v>749</v>
      </c>
      <c r="B327" s="8" t="s">
        <v>750</v>
      </c>
      <c r="C327" s="8" t="s">
        <v>580</v>
      </c>
      <c r="D327" s="8" t="s">
        <v>581</v>
      </c>
      <c r="E327" s="8" t="s">
        <v>582</v>
      </c>
      <c r="F327" s="8" t="s">
        <v>203</v>
      </c>
      <c r="G327" s="8" t="s">
        <v>204</v>
      </c>
      <c r="H327" s="9">
        <v>42443</v>
      </c>
      <c r="I327" s="9">
        <v>5</v>
      </c>
      <c r="J327" s="10">
        <v>1170.8</v>
      </c>
      <c r="K327" s="10">
        <v>1154.7</v>
      </c>
      <c r="L327" s="11">
        <v>-1.3943015501861956E-2</v>
      </c>
      <c r="M327" s="8" t="s">
        <v>59</v>
      </c>
      <c r="N327" s="10">
        <v>498.98250712720591</v>
      </c>
      <c r="O327" s="9">
        <v>21178314.550000001</v>
      </c>
      <c r="P327" s="9">
        <v>21178314.550000001</v>
      </c>
      <c r="Q327" s="9">
        <v>49008932.100000001</v>
      </c>
      <c r="R327" s="9">
        <v>212215</v>
      </c>
      <c r="S327" s="9">
        <v>27830617.550000001</v>
      </c>
      <c r="T327" s="9">
        <v>-683332.3</v>
      </c>
      <c r="U327" s="11">
        <v>2.3599999999999999E-2</v>
      </c>
      <c r="V327" s="11">
        <v>2.3599999999999999E-2</v>
      </c>
      <c r="W327" s="9">
        <v>0</v>
      </c>
      <c r="X327" s="9">
        <v>0</v>
      </c>
      <c r="Y327" s="12">
        <v>46203</v>
      </c>
      <c r="Z327" s="8" t="s">
        <v>60</v>
      </c>
      <c r="AA327" s="13"/>
      <c r="AB327" s="12"/>
      <c r="AC327" s="12"/>
      <c r="AD327" s="12"/>
      <c r="AE327" s="8"/>
      <c r="AF327" s="12"/>
      <c r="AG327" s="8"/>
      <c r="AH327" s="8" t="s">
        <v>76</v>
      </c>
      <c r="AI327" s="8"/>
      <c r="AJ327" s="8"/>
      <c r="AK327" s="8" t="s">
        <v>230</v>
      </c>
      <c r="AL327" s="8" t="s">
        <v>582</v>
      </c>
      <c r="AM327" s="8" t="s">
        <v>65</v>
      </c>
    </row>
    <row r="328" spans="1:39" ht="12.95" customHeight="1">
      <c r="A328" s="8" t="s">
        <v>749</v>
      </c>
      <c r="B328" s="8" t="s">
        <v>750</v>
      </c>
      <c r="C328" s="8" t="s">
        <v>452</v>
      </c>
      <c r="D328" s="8" t="s">
        <v>453</v>
      </c>
      <c r="E328" s="8" t="s">
        <v>454</v>
      </c>
      <c r="F328" s="8" t="s">
        <v>203</v>
      </c>
      <c r="G328" s="8" t="s">
        <v>204</v>
      </c>
      <c r="H328" s="9">
        <v>34447</v>
      </c>
      <c r="I328" s="9">
        <v>5</v>
      </c>
      <c r="J328" s="10">
        <v>1841.1</v>
      </c>
      <c r="K328" s="10">
        <v>1852</v>
      </c>
      <c r="L328" s="11">
        <v>5.8855291576673865E-3</v>
      </c>
      <c r="M328" s="8" t="s">
        <v>59</v>
      </c>
      <c r="N328" s="10">
        <v>727.61122390919388</v>
      </c>
      <c r="O328" s="9">
        <v>25064023.829999998</v>
      </c>
      <c r="P328" s="9">
        <v>25064023.829999998</v>
      </c>
      <c r="Q328" s="9">
        <v>63795844</v>
      </c>
      <c r="R328" s="9">
        <v>172235</v>
      </c>
      <c r="S328" s="9">
        <v>38731820.170000002</v>
      </c>
      <c r="T328" s="9">
        <v>375472.3</v>
      </c>
      <c r="U328" s="11">
        <v>3.0800000000000001E-2</v>
      </c>
      <c r="V328" s="11">
        <v>3.0800000000000001E-2</v>
      </c>
      <c r="W328" s="9">
        <v>0</v>
      </c>
      <c r="X328" s="9">
        <v>0</v>
      </c>
      <c r="Y328" s="12">
        <v>46203</v>
      </c>
      <c r="Z328" s="8" t="s">
        <v>60</v>
      </c>
      <c r="AA328" s="13"/>
      <c r="AB328" s="12"/>
      <c r="AC328" s="12"/>
      <c r="AD328" s="12"/>
      <c r="AE328" s="8"/>
      <c r="AF328" s="12"/>
      <c r="AG328" s="8"/>
      <c r="AH328" s="8" t="s">
        <v>76</v>
      </c>
      <c r="AI328" s="8"/>
      <c r="AJ328" s="8"/>
      <c r="AK328" s="8" t="s">
        <v>396</v>
      </c>
      <c r="AL328" s="8" t="s">
        <v>455</v>
      </c>
      <c r="AM328" s="8" t="s">
        <v>65</v>
      </c>
    </row>
    <row r="329" spans="1:39" ht="12.95" customHeight="1">
      <c r="A329" s="8" t="s">
        <v>749</v>
      </c>
      <c r="B329" s="8" t="s">
        <v>750</v>
      </c>
      <c r="C329" s="8" t="s">
        <v>583</v>
      </c>
      <c r="D329" s="8" t="s">
        <v>584</v>
      </c>
      <c r="E329" s="8" t="s">
        <v>585</v>
      </c>
      <c r="F329" s="8" t="s">
        <v>203</v>
      </c>
      <c r="G329" s="8" t="s">
        <v>204</v>
      </c>
      <c r="H329" s="9">
        <v>135726</v>
      </c>
      <c r="I329" s="9">
        <v>5</v>
      </c>
      <c r="J329" s="10">
        <v>471</v>
      </c>
      <c r="K329" s="10">
        <v>475.25</v>
      </c>
      <c r="L329" s="11">
        <v>8.9426617569700155E-3</v>
      </c>
      <c r="M329" s="8" t="s">
        <v>59</v>
      </c>
      <c r="N329" s="10">
        <v>525.06397352018041</v>
      </c>
      <c r="O329" s="9">
        <v>71264832.870000005</v>
      </c>
      <c r="P329" s="9">
        <v>71264832.870000005</v>
      </c>
      <c r="Q329" s="9">
        <v>64503781.5</v>
      </c>
      <c r="R329" s="9">
        <v>678630</v>
      </c>
      <c r="S329" s="9">
        <v>-6761051.3700000001</v>
      </c>
      <c r="T329" s="9">
        <v>576835.5</v>
      </c>
      <c r="U329" s="11">
        <v>3.1099999999999999E-2</v>
      </c>
      <c r="V329" s="11">
        <v>3.1099999999999999E-2</v>
      </c>
      <c r="W329" s="9">
        <v>0</v>
      </c>
      <c r="X329" s="9">
        <v>0</v>
      </c>
      <c r="Y329" s="12">
        <v>46203</v>
      </c>
      <c r="Z329" s="8" t="s">
        <v>60</v>
      </c>
      <c r="AA329" s="13"/>
      <c r="AB329" s="12"/>
      <c r="AC329" s="12"/>
      <c r="AD329" s="12"/>
      <c r="AE329" s="8"/>
      <c r="AF329" s="12"/>
      <c r="AG329" s="8"/>
      <c r="AH329" s="8" t="s">
        <v>76</v>
      </c>
      <c r="AI329" s="8"/>
      <c r="AJ329" s="8"/>
      <c r="AK329" s="8" t="s">
        <v>491</v>
      </c>
      <c r="AL329" s="8" t="s">
        <v>586</v>
      </c>
      <c r="AM329" s="8" t="s">
        <v>65</v>
      </c>
    </row>
    <row r="330" spans="1:39" ht="12.95" customHeight="1">
      <c r="A330" s="8" t="s">
        <v>749</v>
      </c>
      <c r="B330" s="8" t="s">
        <v>750</v>
      </c>
      <c r="C330" s="8" t="s">
        <v>239</v>
      </c>
      <c r="D330" s="8" t="s">
        <v>240</v>
      </c>
      <c r="E330" s="8" t="s">
        <v>241</v>
      </c>
      <c r="F330" s="8" t="s">
        <v>203</v>
      </c>
      <c r="G330" s="8" t="s">
        <v>204</v>
      </c>
      <c r="H330" s="9">
        <v>281261</v>
      </c>
      <c r="I330" s="9">
        <v>2</v>
      </c>
      <c r="J330" s="10">
        <v>273.5</v>
      </c>
      <c r="K330" s="10">
        <v>274.75</v>
      </c>
      <c r="L330" s="11">
        <v>4.549590536851683E-3</v>
      </c>
      <c r="M330" s="8" t="s">
        <v>59</v>
      </c>
      <c r="N330" s="10">
        <v>282.13314771688931</v>
      </c>
      <c r="O330" s="9">
        <v>79353051.260000005</v>
      </c>
      <c r="P330" s="9">
        <v>79353051.260000005</v>
      </c>
      <c r="Q330" s="9">
        <v>77276459.75</v>
      </c>
      <c r="R330" s="9">
        <v>562522</v>
      </c>
      <c r="S330" s="9">
        <v>-2076591.51</v>
      </c>
      <c r="T330" s="9">
        <v>351576.25</v>
      </c>
      <c r="U330" s="11">
        <v>3.73E-2</v>
      </c>
      <c r="V330" s="11">
        <v>3.73E-2</v>
      </c>
      <c r="W330" s="9">
        <v>0</v>
      </c>
      <c r="X330" s="9">
        <v>0</v>
      </c>
      <c r="Y330" s="12">
        <v>46203</v>
      </c>
      <c r="Z330" s="8" t="s">
        <v>60</v>
      </c>
      <c r="AA330" s="13"/>
      <c r="AB330" s="12"/>
      <c r="AC330" s="12"/>
      <c r="AD330" s="12"/>
      <c r="AE330" s="8"/>
      <c r="AF330" s="12"/>
      <c r="AG330" s="8"/>
      <c r="AH330" s="8" t="s">
        <v>76</v>
      </c>
      <c r="AI330" s="8"/>
      <c r="AJ330" s="8"/>
      <c r="AK330" s="8" t="s">
        <v>209</v>
      </c>
      <c r="AL330" s="8" t="s">
        <v>241</v>
      </c>
      <c r="AM330" s="8" t="s">
        <v>65</v>
      </c>
    </row>
    <row r="331" spans="1:39" ht="12.95" customHeight="1">
      <c r="A331" s="8" t="s">
        <v>749</v>
      </c>
      <c r="B331" s="8" t="s">
        <v>750</v>
      </c>
      <c r="C331" s="8" t="s">
        <v>587</v>
      </c>
      <c r="D331" s="8" t="s">
        <v>588</v>
      </c>
      <c r="E331" s="8" t="s">
        <v>589</v>
      </c>
      <c r="F331" s="8" t="s">
        <v>203</v>
      </c>
      <c r="G331" s="8" t="s">
        <v>204</v>
      </c>
      <c r="H331" s="9">
        <v>179591</v>
      </c>
      <c r="I331" s="9">
        <v>1</v>
      </c>
      <c r="J331" s="10">
        <v>386.55</v>
      </c>
      <c r="K331" s="10">
        <v>387.6</v>
      </c>
      <c r="L331" s="11">
        <v>2.7089783281733747E-3</v>
      </c>
      <c r="M331" s="8" t="s">
        <v>59</v>
      </c>
      <c r="N331" s="10">
        <v>334.00266956584682</v>
      </c>
      <c r="O331" s="9">
        <v>59983873.43</v>
      </c>
      <c r="P331" s="9">
        <v>59983873.43</v>
      </c>
      <c r="Q331" s="9">
        <v>69609471.599999994</v>
      </c>
      <c r="R331" s="9">
        <v>179591</v>
      </c>
      <c r="S331" s="9">
        <v>9625598.1699999999</v>
      </c>
      <c r="T331" s="9">
        <v>188570.55</v>
      </c>
      <c r="U331" s="11">
        <v>3.3599999999999998E-2</v>
      </c>
      <c r="V331" s="11">
        <v>3.3599999999999998E-2</v>
      </c>
      <c r="W331" s="9">
        <v>0</v>
      </c>
      <c r="X331" s="9">
        <v>0</v>
      </c>
      <c r="Y331" s="12">
        <v>46203</v>
      </c>
      <c r="Z331" s="8" t="s">
        <v>60</v>
      </c>
      <c r="AA331" s="13"/>
      <c r="AB331" s="12"/>
      <c r="AC331" s="12"/>
      <c r="AD331" s="12"/>
      <c r="AE331" s="8"/>
      <c r="AF331" s="12"/>
      <c r="AG331" s="8"/>
      <c r="AH331" s="8" t="s">
        <v>76</v>
      </c>
      <c r="AI331" s="8"/>
      <c r="AJ331" s="8"/>
      <c r="AK331" s="8" t="s">
        <v>336</v>
      </c>
      <c r="AL331" s="8" t="s">
        <v>590</v>
      </c>
      <c r="AM331" s="8" t="s">
        <v>65</v>
      </c>
    </row>
    <row r="332" spans="1:39" ht="12.95" customHeight="1">
      <c r="A332" s="8" t="s">
        <v>749</v>
      </c>
      <c r="B332" s="8" t="s">
        <v>750</v>
      </c>
      <c r="C332" s="8" t="s">
        <v>456</v>
      </c>
      <c r="D332" s="8" t="s">
        <v>457</v>
      </c>
      <c r="E332" s="8" t="s">
        <v>458</v>
      </c>
      <c r="F332" s="8" t="s">
        <v>203</v>
      </c>
      <c r="G332" s="8" t="s">
        <v>204</v>
      </c>
      <c r="H332" s="9">
        <v>43634</v>
      </c>
      <c r="I332" s="9">
        <v>2</v>
      </c>
      <c r="J332" s="10">
        <v>1454.1</v>
      </c>
      <c r="K332" s="10">
        <v>1465.4</v>
      </c>
      <c r="L332" s="11">
        <v>7.7112051317046537E-3</v>
      </c>
      <c r="M332" s="8" t="s">
        <v>59</v>
      </c>
      <c r="N332" s="10">
        <v>755.43518540587615</v>
      </c>
      <c r="O332" s="9">
        <v>32962658.879999999</v>
      </c>
      <c r="P332" s="9">
        <v>32962658.879999999</v>
      </c>
      <c r="Q332" s="9">
        <v>63941263.600000001</v>
      </c>
      <c r="R332" s="9">
        <v>87268</v>
      </c>
      <c r="S332" s="9">
        <v>30978604.719999999</v>
      </c>
      <c r="T332" s="9">
        <v>493064.2</v>
      </c>
      <c r="U332" s="11">
        <v>3.0800000000000001E-2</v>
      </c>
      <c r="V332" s="11">
        <v>3.09E-2</v>
      </c>
      <c r="W332" s="9">
        <v>0</v>
      </c>
      <c r="X332" s="9">
        <v>0</v>
      </c>
      <c r="Y332" s="12">
        <v>46203</v>
      </c>
      <c r="Z332" s="8" t="s">
        <v>60</v>
      </c>
      <c r="AA332" s="13"/>
      <c r="AB332" s="12"/>
      <c r="AC332" s="12"/>
      <c r="AD332" s="12"/>
      <c r="AE332" s="8"/>
      <c r="AF332" s="12"/>
      <c r="AG332" s="8"/>
      <c r="AH332" s="8" t="s">
        <v>76</v>
      </c>
      <c r="AI332" s="8"/>
      <c r="AJ332" s="8"/>
      <c r="AK332" s="8" t="s">
        <v>459</v>
      </c>
      <c r="AL332" s="8" t="s">
        <v>460</v>
      </c>
      <c r="AM332" s="8" t="s">
        <v>65</v>
      </c>
    </row>
    <row r="333" spans="1:39" ht="12.95" customHeight="1">
      <c r="A333" s="8" t="s">
        <v>749</v>
      </c>
      <c r="B333" s="8" t="s">
        <v>750</v>
      </c>
      <c r="C333" s="8" t="s">
        <v>591</v>
      </c>
      <c r="D333" s="8" t="s">
        <v>592</v>
      </c>
      <c r="E333" s="8" t="s">
        <v>593</v>
      </c>
      <c r="F333" s="8" t="s">
        <v>203</v>
      </c>
      <c r="G333" s="8" t="s">
        <v>204</v>
      </c>
      <c r="H333" s="9">
        <v>163070</v>
      </c>
      <c r="I333" s="9">
        <v>10</v>
      </c>
      <c r="J333" s="10">
        <v>294.25</v>
      </c>
      <c r="K333" s="10">
        <v>280.60000000000002</v>
      </c>
      <c r="L333" s="11">
        <v>-4.8645759087669278E-2</v>
      </c>
      <c r="M333" s="8" t="s">
        <v>59</v>
      </c>
      <c r="N333" s="10">
        <v>347.0254261360152</v>
      </c>
      <c r="O333" s="9">
        <v>56589436.240000002</v>
      </c>
      <c r="P333" s="9">
        <v>56589436.240000002</v>
      </c>
      <c r="Q333" s="9">
        <v>45757442</v>
      </c>
      <c r="R333" s="9">
        <v>1630700</v>
      </c>
      <c r="S333" s="9">
        <v>-10831994.24</v>
      </c>
      <c r="T333" s="9">
        <v>-2225905.5</v>
      </c>
      <c r="U333" s="11">
        <v>2.2100000000000002E-2</v>
      </c>
      <c r="V333" s="11">
        <v>2.2100000000000002E-2</v>
      </c>
      <c r="W333" s="9">
        <v>0</v>
      </c>
      <c r="X333" s="9">
        <v>0</v>
      </c>
      <c r="Y333" s="12">
        <v>46203</v>
      </c>
      <c r="Z333" s="8" t="s">
        <v>60</v>
      </c>
      <c r="AA333" s="13"/>
      <c r="AB333" s="12"/>
      <c r="AC333" s="12"/>
      <c r="AD333" s="12"/>
      <c r="AE333" s="8"/>
      <c r="AF333" s="12"/>
      <c r="AG333" s="8"/>
      <c r="AH333" s="8" t="s">
        <v>76</v>
      </c>
      <c r="AI333" s="8"/>
      <c r="AJ333" s="8"/>
      <c r="AK333" s="8" t="s">
        <v>594</v>
      </c>
      <c r="AL333" s="8" t="s">
        <v>593</v>
      </c>
      <c r="AM333" s="8" t="s">
        <v>65</v>
      </c>
    </row>
    <row r="334" spans="1:39" ht="12.95" customHeight="1">
      <c r="A334" s="8" t="s">
        <v>749</v>
      </c>
      <c r="B334" s="8" t="s">
        <v>750</v>
      </c>
      <c r="C334" s="8" t="s">
        <v>466</v>
      </c>
      <c r="D334" s="8" t="s">
        <v>467</v>
      </c>
      <c r="E334" s="8" t="s">
        <v>468</v>
      </c>
      <c r="F334" s="8" t="s">
        <v>203</v>
      </c>
      <c r="G334" s="8" t="s">
        <v>204</v>
      </c>
      <c r="H334" s="9">
        <v>37744</v>
      </c>
      <c r="I334" s="9">
        <v>1</v>
      </c>
      <c r="J334" s="10">
        <v>1375.7</v>
      </c>
      <c r="K334" s="10">
        <v>1357.1</v>
      </c>
      <c r="L334" s="11">
        <v>-1.37056959693464E-2</v>
      </c>
      <c r="M334" s="8" t="s">
        <v>59</v>
      </c>
      <c r="N334" s="10">
        <v>1169.8395291966935</v>
      </c>
      <c r="O334" s="9">
        <v>44154423.189999998</v>
      </c>
      <c r="P334" s="9">
        <v>44154423.189999998</v>
      </c>
      <c r="Q334" s="9">
        <v>51222382.399999999</v>
      </c>
      <c r="R334" s="9">
        <v>37744</v>
      </c>
      <c r="S334" s="9">
        <v>7067959.21</v>
      </c>
      <c r="T334" s="9">
        <v>-702038.4</v>
      </c>
      <c r="U334" s="11">
        <v>2.47E-2</v>
      </c>
      <c r="V334" s="11">
        <v>2.47E-2</v>
      </c>
      <c r="W334" s="9">
        <v>0</v>
      </c>
      <c r="X334" s="9">
        <v>0</v>
      </c>
      <c r="Y334" s="12">
        <v>46203</v>
      </c>
      <c r="Z334" s="8" t="s">
        <v>60</v>
      </c>
      <c r="AA334" s="13"/>
      <c r="AB334" s="12"/>
      <c r="AC334" s="12"/>
      <c r="AD334" s="12"/>
      <c r="AE334" s="8"/>
      <c r="AF334" s="12"/>
      <c r="AG334" s="8"/>
      <c r="AH334" s="8" t="s">
        <v>76</v>
      </c>
      <c r="AI334" s="8"/>
      <c r="AJ334" s="8"/>
      <c r="AK334" s="8" t="s">
        <v>459</v>
      </c>
      <c r="AL334" s="8" t="s">
        <v>469</v>
      </c>
      <c r="AM334" s="8" t="s">
        <v>65</v>
      </c>
    </row>
    <row r="335" spans="1:39" ht="12.95" customHeight="1">
      <c r="A335" s="8" t="s">
        <v>749</v>
      </c>
      <c r="B335" s="8" t="s">
        <v>750</v>
      </c>
      <c r="C335" s="8" t="s">
        <v>595</v>
      </c>
      <c r="D335" s="8" t="s">
        <v>596</v>
      </c>
      <c r="E335" s="8" t="s">
        <v>597</v>
      </c>
      <c r="F335" s="8" t="s">
        <v>203</v>
      </c>
      <c r="G335" s="8" t="s">
        <v>204</v>
      </c>
      <c r="H335" s="9">
        <v>322943</v>
      </c>
      <c r="I335" s="9">
        <v>10</v>
      </c>
      <c r="J335" s="10">
        <v>172.22</v>
      </c>
      <c r="K335" s="10">
        <v>173.46</v>
      </c>
      <c r="L335" s="11">
        <v>7.148622160728698E-3</v>
      </c>
      <c r="M335" s="8" t="s">
        <v>59</v>
      </c>
      <c r="N335" s="10">
        <v>121.36146669845762</v>
      </c>
      <c r="O335" s="9">
        <v>39192836.140000001</v>
      </c>
      <c r="P335" s="9">
        <v>39192836.140000001</v>
      </c>
      <c r="Q335" s="9">
        <v>56017692.780000001</v>
      </c>
      <c r="R335" s="9">
        <v>3229430</v>
      </c>
      <c r="S335" s="9">
        <v>16824856.640000001</v>
      </c>
      <c r="T335" s="9">
        <v>400449.32</v>
      </c>
      <c r="U335" s="11">
        <v>2.7E-2</v>
      </c>
      <c r="V335" s="11">
        <v>2.7E-2</v>
      </c>
      <c r="W335" s="9">
        <v>0</v>
      </c>
      <c r="X335" s="9">
        <v>0</v>
      </c>
      <c r="Y335" s="12">
        <v>46203</v>
      </c>
      <c r="Z335" s="8" t="s">
        <v>60</v>
      </c>
      <c r="AA335" s="13"/>
      <c r="AB335" s="12"/>
      <c r="AC335" s="12"/>
      <c r="AD335" s="12"/>
      <c r="AE335" s="8"/>
      <c r="AF335" s="12"/>
      <c r="AG335" s="8"/>
      <c r="AH335" s="8" t="s">
        <v>76</v>
      </c>
      <c r="AI335" s="8"/>
      <c r="AJ335" s="8"/>
      <c r="AK335" s="8" t="s">
        <v>598</v>
      </c>
      <c r="AL335" s="8" t="s">
        <v>599</v>
      </c>
      <c r="AM335" s="8" t="s">
        <v>65</v>
      </c>
    </row>
    <row r="336" spans="1:39" ht="12.95" customHeight="1">
      <c r="A336" s="8" t="s">
        <v>749</v>
      </c>
      <c r="B336" s="8" t="s">
        <v>750</v>
      </c>
      <c r="C336" s="8" t="s">
        <v>946</v>
      </c>
      <c r="D336" s="8" t="s">
        <v>947</v>
      </c>
      <c r="E336" s="8" t="s">
        <v>948</v>
      </c>
      <c r="F336" s="8" t="s">
        <v>203</v>
      </c>
      <c r="G336" s="8" t="s">
        <v>204</v>
      </c>
      <c r="H336" s="9">
        <v>99830</v>
      </c>
      <c r="I336" s="9">
        <v>2</v>
      </c>
      <c r="J336" s="10">
        <v>335.3</v>
      </c>
      <c r="K336" s="10">
        <v>327.05</v>
      </c>
      <c r="L336" s="11">
        <v>-2.5225500687968201E-2</v>
      </c>
      <c r="M336" s="8" t="s">
        <v>59</v>
      </c>
      <c r="N336" s="10">
        <v>314.99532134628868</v>
      </c>
      <c r="O336" s="9">
        <v>31445982.93</v>
      </c>
      <c r="P336" s="9">
        <v>31445982.93</v>
      </c>
      <c r="Q336" s="9">
        <v>32649401.5</v>
      </c>
      <c r="R336" s="9">
        <v>199660</v>
      </c>
      <c r="S336" s="9">
        <v>1203418.57</v>
      </c>
      <c r="T336" s="9">
        <v>-823597.5</v>
      </c>
      <c r="U336" s="11">
        <v>1.5699999999999999E-2</v>
      </c>
      <c r="V336" s="11">
        <v>1.5800000000000002E-2</v>
      </c>
      <c r="W336" s="9">
        <v>0</v>
      </c>
      <c r="X336" s="9">
        <v>0</v>
      </c>
      <c r="Y336" s="12">
        <v>46203</v>
      </c>
      <c r="Z336" s="8" t="s">
        <v>60</v>
      </c>
      <c r="AA336" s="13"/>
      <c r="AB336" s="12"/>
      <c r="AC336" s="12"/>
      <c r="AD336" s="12"/>
      <c r="AE336" s="8"/>
      <c r="AF336" s="12"/>
      <c r="AG336" s="8"/>
      <c r="AH336" s="8" t="s">
        <v>76</v>
      </c>
      <c r="AI336" s="8"/>
      <c r="AJ336" s="8"/>
      <c r="AK336" s="8" t="s">
        <v>598</v>
      </c>
      <c r="AL336" s="8" t="s">
        <v>949</v>
      </c>
      <c r="AM336" s="8" t="s">
        <v>65</v>
      </c>
    </row>
    <row r="337" spans="1:39" ht="12.95" customHeight="1">
      <c r="A337" s="8" t="s">
        <v>749</v>
      </c>
      <c r="B337" s="8" t="s">
        <v>750</v>
      </c>
      <c r="C337" s="8" t="s">
        <v>600</v>
      </c>
      <c r="D337" s="8" t="s">
        <v>601</v>
      </c>
      <c r="E337" s="8" t="s">
        <v>602</v>
      </c>
      <c r="F337" s="8" t="s">
        <v>203</v>
      </c>
      <c r="G337" s="8" t="s">
        <v>204</v>
      </c>
      <c r="H337" s="9">
        <v>25968</v>
      </c>
      <c r="I337" s="9">
        <v>5</v>
      </c>
      <c r="J337" s="10">
        <v>1830.1</v>
      </c>
      <c r="K337" s="10">
        <v>1866.6</v>
      </c>
      <c r="L337" s="11">
        <v>1.9554269795349834E-2</v>
      </c>
      <c r="M337" s="8" t="s">
        <v>59</v>
      </c>
      <c r="N337" s="10">
        <v>1496.1075231053605</v>
      </c>
      <c r="O337" s="9">
        <v>38850920.159999996</v>
      </c>
      <c r="P337" s="9">
        <v>38850920.159999996</v>
      </c>
      <c r="Q337" s="9">
        <v>48471868.799999997</v>
      </c>
      <c r="R337" s="9">
        <v>129840</v>
      </c>
      <c r="S337" s="9">
        <v>9620948.6400000006</v>
      </c>
      <c r="T337" s="9">
        <v>947832</v>
      </c>
      <c r="U337" s="11">
        <v>2.3400000000000001E-2</v>
      </c>
      <c r="V337" s="11">
        <v>2.3400000000000001E-2</v>
      </c>
      <c r="W337" s="9">
        <v>0</v>
      </c>
      <c r="X337" s="9">
        <v>0</v>
      </c>
      <c r="Y337" s="12">
        <v>46203</v>
      </c>
      <c r="Z337" s="8" t="s">
        <v>60</v>
      </c>
      <c r="AA337" s="13"/>
      <c r="AB337" s="12"/>
      <c r="AC337" s="12"/>
      <c r="AD337" s="12"/>
      <c r="AE337" s="8"/>
      <c r="AF337" s="12"/>
      <c r="AG337" s="8"/>
      <c r="AH337" s="8" t="s">
        <v>76</v>
      </c>
      <c r="AI337" s="8"/>
      <c r="AJ337" s="8"/>
      <c r="AK337" s="8" t="s">
        <v>603</v>
      </c>
      <c r="AL337" s="8" t="s">
        <v>604</v>
      </c>
      <c r="AM337" s="8" t="s">
        <v>65</v>
      </c>
    </row>
    <row r="338" spans="1:39" ht="12.95" customHeight="1">
      <c r="A338" s="8" t="s">
        <v>749</v>
      </c>
      <c r="B338" s="8" t="s">
        <v>750</v>
      </c>
      <c r="C338" s="8" t="s">
        <v>274</v>
      </c>
      <c r="D338" s="8" t="s">
        <v>275</v>
      </c>
      <c r="E338" s="8" t="s">
        <v>276</v>
      </c>
      <c r="F338" s="8" t="s">
        <v>203</v>
      </c>
      <c r="G338" s="8" t="s">
        <v>204</v>
      </c>
      <c r="H338" s="9">
        <v>199236</v>
      </c>
      <c r="I338" s="9">
        <v>1</v>
      </c>
      <c r="J338" s="10">
        <v>798.9</v>
      </c>
      <c r="K338" s="10">
        <v>797.95</v>
      </c>
      <c r="L338" s="11">
        <v>-1.1905507863901247E-3</v>
      </c>
      <c r="M338" s="8" t="s">
        <v>59</v>
      </c>
      <c r="N338" s="10">
        <v>539.78308212371257</v>
      </c>
      <c r="O338" s="9">
        <v>107544222.15000001</v>
      </c>
      <c r="P338" s="9">
        <v>107544222.15000001</v>
      </c>
      <c r="Q338" s="9">
        <v>158980366.19999999</v>
      </c>
      <c r="R338" s="9">
        <v>199236</v>
      </c>
      <c r="S338" s="9">
        <v>51436144.049999997</v>
      </c>
      <c r="T338" s="9">
        <v>-189274.2</v>
      </c>
      <c r="U338" s="11">
        <v>7.6700000000000004E-2</v>
      </c>
      <c r="V338" s="11">
        <v>7.6700000000000004E-2</v>
      </c>
      <c r="W338" s="9">
        <v>0</v>
      </c>
      <c r="X338" s="9">
        <v>0</v>
      </c>
      <c r="Y338" s="12">
        <v>46203</v>
      </c>
      <c r="Z338" s="8" t="s">
        <v>60</v>
      </c>
      <c r="AA338" s="13"/>
      <c r="AB338" s="12"/>
      <c r="AC338" s="12"/>
      <c r="AD338" s="12"/>
      <c r="AE338" s="8"/>
      <c r="AF338" s="12"/>
      <c r="AG338" s="8"/>
      <c r="AH338" s="8" t="s">
        <v>76</v>
      </c>
      <c r="AI338" s="8"/>
      <c r="AJ338" s="8"/>
      <c r="AK338" s="8" t="s">
        <v>167</v>
      </c>
      <c r="AL338" s="8" t="s">
        <v>277</v>
      </c>
      <c r="AM338" s="8" t="s">
        <v>65</v>
      </c>
    </row>
    <row r="339" spans="1:39" ht="12.95" customHeight="1">
      <c r="A339" s="8" t="s">
        <v>749</v>
      </c>
      <c r="B339" s="8" t="s">
        <v>750</v>
      </c>
      <c r="C339" s="8" t="s">
        <v>278</v>
      </c>
      <c r="D339" s="8" t="s">
        <v>279</v>
      </c>
      <c r="E339" s="8" t="s">
        <v>280</v>
      </c>
      <c r="F339" s="8" t="s">
        <v>203</v>
      </c>
      <c r="G339" s="8" t="s">
        <v>204</v>
      </c>
      <c r="H339" s="9">
        <v>78430</v>
      </c>
      <c r="I339" s="9">
        <v>10</v>
      </c>
      <c r="J339" s="10">
        <v>583.25</v>
      </c>
      <c r="K339" s="10">
        <v>575.85</v>
      </c>
      <c r="L339" s="11">
        <v>-1.2850568724494226E-2</v>
      </c>
      <c r="M339" s="8" t="s">
        <v>59</v>
      </c>
      <c r="N339" s="10">
        <v>598.25725755450719</v>
      </c>
      <c r="O339" s="9">
        <v>46921316.710000001</v>
      </c>
      <c r="P339" s="9">
        <v>46921316.710000001</v>
      </c>
      <c r="Q339" s="9">
        <v>45163915.5</v>
      </c>
      <c r="R339" s="9">
        <v>784300</v>
      </c>
      <c r="S339" s="9">
        <v>-1757401.21</v>
      </c>
      <c r="T339" s="9">
        <v>-580382</v>
      </c>
      <c r="U339" s="11">
        <v>2.18E-2</v>
      </c>
      <c r="V339" s="11">
        <v>2.18E-2</v>
      </c>
      <c r="W339" s="9">
        <v>0</v>
      </c>
      <c r="X339" s="9">
        <v>0</v>
      </c>
      <c r="Y339" s="12">
        <v>46203</v>
      </c>
      <c r="Z339" s="8" t="s">
        <v>60</v>
      </c>
      <c r="AA339" s="13"/>
      <c r="AB339" s="12"/>
      <c r="AC339" s="12"/>
      <c r="AD339" s="12"/>
      <c r="AE339" s="8"/>
      <c r="AF339" s="12"/>
      <c r="AG339" s="8"/>
      <c r="AH339" s="8" t="s">
        <v>76</v>
      </c>
      <c r="AI339" s="8"/>
      <c r="AJ339" s="8"/>
      <c r="AK339" s="8" t="s">
        <v>281</v>
      </c>
      <c r="AL339" s="8" t="s">
        <v>280</v>
      </c>
      <c r="AM339" s="8" t="s">
        <v>65</v>
      </c>
    </row>
    <row r="340" spans="1:39" ht="12.95" customHeight="1">
      <c r="A340" s="8" t="s">
        <v>749</v>
      </c>
      <c r="B340" s="8" t="s">
        <v>750</v>
      </c>
      <c r="C340" s="8" t="s">
        <v>282</v>
      </c>
      <c r="D340" s="8" t="s">
        <v>283</v>
      </c>
      <c r="E340" s="8" t="s">
        <v>284</v>
      </c>
      <c r="F340" s="8" t="s">
        <v>203</v>
      </c>
      <c r="G340" s="8" t="s">
        <v>204</v>
      </c>
      <c r="H340" s="9">
        <v>12487</v>
      </c>
      <c r="I340" s="9">
        <v>2</v>
      </c>
      <c r="J340" s="10">
        <v>4813.6000000000004</v>
      </c>
      <c r="K340" s="10">
        <v>4794.3</v>
      </c>
      <c r="L340" s="11">
        <v>-4.0256137496610563E-3</v>
      </c>
      <c r="M340" s="8" t="s">
        <v>59</v>
      </c>
      <c r="N340" s="10">
        <v>3338.2459141507165</v>
      </c>
      <c r="O340" s="9">
        <v>41684676.729999997</v>
      </c>
      <c r="P340" s="9">
        <v>41684676.729999997</v>
      </c>
      <c r="Q340" s="9">
        <v>59866424.100000001</v>
      </c>
      <c r="R340" s="9">
        <v>24974</v>
      </c>
      <c r="S340" s="9">
        <v>18181747.370000001</v>
      </c>
      <c r="T340" s="9">
        <v>-240999.1</v>
      </c>
      <c r="U340" s="11">
        <v>2.8899999999999999E-2</v>
      </c>
      <c r="V340" s="11">
        <v>2.8899999999999999E-2</v>
      </c>
      <c r="W340" s="9">
        <v>0</v>
      </c>
      <c r="X340" s="9">
        <v>0</v>
      </c>
      <c r="Y340" s="12">
        <v>46203</v>
      </c>
      <c r="Z340" s="8" t="s">
        <v>60</v>
      </c>
      <c r="AA340" s="13"/>
      <c r="AB340" s="12"/>
      <c r="AC340" s="12"/>
      <c r="AD340" s="12"/>
      <c r="AE340" s="8"/>
      <c r="AF340" s="12"/>
      <c r="AG340" s="8"/>
      <c r="AH340" s="8" t="s">
        <v>76</v>
      </c>
      <c r="AI340" s="8"/>
      <c r="AJ340" s="8"/>
      <c r="AK340" s="8" t="s">
        <v>221</v>
      </c>
      <c r="AL340" s="8" t="s">
        <v>285</v>
      </c>
      <c r="AM340" s="8" t="s">
        <v>65</v>
      </c>
    </row>
    <row r="341" spans="1:39" ht="12.95" customHeight="1">
      <c r="A341" s="8" t="s">
        <v>749</v>
      </c>
      <c r="B341" s="8" t="s">
        <v>750</v>
      </c>
      <c r="C341" s="8" t="s">
        <v>484</v>
      </c>
      <c r="D341" s="8" t="s">
        <v>485</v>
      </c>
      <c r="E341" s="8" t="s">
        <v>486</v>
      </c>
      <c r="F341" s="8" t="s">
        <v>203</v>
      </c>
      <c r="G341" s="8" t="s">
        <v>204</v>
      </c>
      <c r="H341" s="9">
        <v>109678</v>
      </c>
      <c r="I341" s="9">
        <v>2</v>
      </c>
      <c r="J341" s="10">
        <v>1387.6</v>
      </c>
      <c r="K341" s="10">
        <v>1375.2</v>
      </c>
      <c r="L341" s="11">
        <v>-9.0168702734147767E-3</v>
      </c>
      <c r="M341" s="8" t="s">
        <v>59</v>
      </c>
      <c r="N341" s="10">
        <v>545.59999507649661</v>
      </c>
      <c r="O341" s="9">
        <v>59840316.259999998</v>
      </c>
      <c r="P341" s="9">
        <v>59840316.259999998</v>
      </c>
      <c r="Q341" s="9">
        <v>150829185.59999999</v>
      </c>
      <c r="R341" s="9">
        <v>219356</v>
      </c>
      <c r="S341" s="9">
        <v>90988869.340000004</v>
      </c>
      <c r="T341" s="9">
        <v>-1360007.2</v>
      </c>
      <c r="U341" s="11">
        <v>7.2800000000000004E-2</v>
      </c>
      <c r="V341" s="11">
        <v>7.2800000000000004E-2</v>
      </c>
      <c r="W341" s="9">
        <v>0</v>
      </c>
      <c r="X341" s="9">
        <v>0</v>
      </c>
      <c r="Y341" s="12">
        <v>46203</v>
      </c>
      <c r="Z341" s="8" t="s">
        <v>60</v>
      </c>
      <c r="AA341" s="13"/>
      <c r="AB341" s="12"/>
      <c r="AC341" s="12"/>
      <c r="AD341" s="12"/>
      <c r="AE341" s="8"/>
      <c r="AF341" s="12"/>
      <c r="AG341" s="8"/>
      <c r="AH341" s="8" t="s">
        <v>76</v>
      </c>
      <c r="AI341" s="8"/>
      <c r="AJ341" s="8"/>
      <c r="AK341" s="8" t="s">
        <v>167</v>
      </c>
      <c r="AL341" s="8" t="s">
        <v>487</v>
      </c>
      <c r="AM341" s="8" t="s">
        <v>65</v>
      </c>
    </row>
    <row r="342" spans="1:39" ht="12.95" customHeight="1">
      <c r="A342" s="8" t="s">
        <v>749</v>
      </c>
      <c r="B342" s="8" t="s">
        <v>750</v>
      </c>
      <c r="C342" s="8" t="s">
        <v>290</v>
      </c>
      <c r="D342" s="8" t="s">
        <v>291</v>
      </c>
      <c r="E342" s="8" t="s">
        <v>292</v>
      </c>
      <c r="F342" s="8" t="s">
        <v>203</v>
      </c>
      <c r="G342" s="8" t="s">
        <v>204</v>
      </c>
      <c r="H342" s="9">
        <v>48221</v>
      </c>
      <c r="I342" s="9">
        <v>10</v>
      </c>
      <c r="J342" s="10">
        <v>915.4</v>
      </c>
      <c r="K342" s="10">
        <v>924.2</v>
      </c>
      <c r="L342" s="11">
        <v>9.5217485392772132E-3</v>
      </c>
      <c r="M342" s="8" t="s">
        <v>59</v>
      </c>
      <c r="N342" s="10">
        <v>1163.5910580452501</v>
      </c>
      <c r="O342" s="9">
        <v>56109524.409999996</v>
      </c>
      <c r="P342" s="9">
        <v>56109524.409999996</v>
      </c>
      <c r="Q342" s="9">
        <v>44565848.200000003</v>
      </c>
      <c r="R342" s="9">
        <v>482210</v>
      </c>
      <c r="S342" s="9">
        <v>-11543676.210000001</v>
      </c>
      <c r="T342" s="9">
        <v>424344.8</v>
      </c>
      <c r="U342" s="11">
        <v>2.1499999999999998E-2</v>
      </c>
      <c r="V342" s="11">
        <v>2.1499999999999998E-2</v>
      </c>
      <c r="W342" s="9">
        <v>0</v>
      </c>
      <c r="X342" s="9">
        <v>0</v>
      </c>
      <c r="Y342" s="12">
        <v>46203</v>
      </c>
      <c r="Z342" s="8" t="s">
        <v>60</v>
      </c>
      <c r="AA342" s="13"/>
      <c r="AB342" s="12"/>
      <c r="AC342" s="12"/>
      <c r="AD342" s="12"/>
      <c r="AE342" s="8"/>
      <c r="AF342" s="12"/>
      <c r="AG342" s="8"/>
      <c r="AH342" s="8" t="s">
        <v>76</v>
      </c>
      <c r="AI342" s="8"/>
      <c r="AJ342" s="8"/>
      <c r="AK342" s="8" t="s">
        <v>167</v>
      </c>
      <c r="AL342" s="8" t="s">
        <v>293</v>
      </c>
      <c r="AM342" s="8" t="s">
        <v>65</v>
      </c>
    </row>
    <row r="343" spans="1:39" ht="12.95" customHeight="1">
      <c r="A343" s="8" t="s">
        <v>749</v>
      </c>
      <c r="B343" s="8" t="s">
        <v>750</v>
      </c>
      <c r="C343" s="8" t="s">
        <v>294</v>
      </c>
      <c r="D343" s="8" t="s">
        <v>295</v>
      </c>
      <c r="E343" s="8" t="s">
        <v>296</v>
      </c>
      <c r="F343" s="8" t="s">
        <v>203</v>
      </c>
      <c r="G343" s="8" t="s">
        <v>204</v>
      </c>
      <c r="H343" s="9">
        <v>24472</v>
      </c>
      <c r="I343" s="9">
        <v>10</v>
      </c>
      <c r="J343" s="10">
        <v>1768.1</v>
      </c>
      <c r="K343" s="10">
        <v>1741.7</v>
      </c>
      <c r="L343" s="11">
        <v>-1.5157604639145662E-2</v>
      </c>
      <c r="M343" s="8" t="s">
        <v>59</v>
      </c>
      <c r="N343" s="10">
        <v>1203.5200886727689</v>
      </c>
      <c r="O343" s="9">
        <v>29452543.609999999</v>
      </c>
      <c r="P343" s="9">
        <v>29452543.609999999</v>
      </c>
      <c r="Q343" s="9">
        <v>42622882.399999999</v>
      </c>
      <c r="R343" s="9">
        <v>244720</v>
      </c>
      <c r="S343" s="9">
        <v>13170338.789999999</v>
      </c>
      <c r="T343" s="9">
        <v>-646060.80000000005</v>
      </c>
      <c r="U343" s="11">
        <v>2.06E-2</v>
      </c>
      <c r="V343" s="11">
        <v>2.06E-2</v>
      </c>
      <c r="W343" s="9">
        <v>0</v>
      </c>
      <c r="X343" s="9">
        <v>0</v>
      </c>
      <c r="Y343" s="12">
        <v>46203</v>
      </c>
      <c r="Z343" s="8" t="s">
        <v>60</v>
      </c>
      <c r="AA343" s="13"/>
      <c r="AB343" s="12"/>
      <c r="AC343" s="12"/>
      <c r="AD343" s="12"/>
      <c r="AE343" s="8"/>
      <c r="AF343" s="12"/>
      <c r="AG343" s="8"/>
      <c r="AH343" s="8" t="s">
        <v>76</v>
      </c>
      <c r="AI343" s="8"/>
      <c r="AJ343" s="8"/>
      <c r="AK343" s="8" t="s">
        <v>281</v>
      </c>
      <c r="AL343" s="8" t="s">
        <v>297</v>
      </c>
      <c r="AM343" s="8" t="s">
        <v>65</v>
      </c>
    </row>
    <row r="344" spans="1:39" ht="12.95" customHeight="1">
      <c r="A344" s="8" t="s">
        <v>749</v>
      </c>
      <c r="B344" s="8" t="s">
        <v>750</v>
      </c>
      <c r="C344" s="8" t="s">
        <v>298</v>
      </c>
      <c r="D344" s="8" t="s">
        <v>299</v>
      </c>
      <c r="E344" s="8" t="s">
        <v>300</v>
      </c>
      <c r="F344" s="8" t="s">
        <v>203</v>
      </c>
      <c r="G344" s="8" t="s">
        <v>204</v>
      </c>
      <c r="H344" s="9">
        <v>78797</v>
      </c>
      <c r="I344" s="9">
        <v>5</v>
      </c>
      <c r="J344" s="10">
        <v>1036.7</v>
      </c>
      <c r="K344" s="10">
        <v>1000.4</v>
      </c>
      <c r="L344" s="11">
        <v>-3.6285485805677732E-2</v>
      </c>
      <c r="M344" s="8" t="s">
        <v>59</v>
      </c>
      <c r="N344" s="10">
        <v>965.86529537926572</v>
      </c>
      <c r="O344" s="9">
        <v>76107287.680000007</v>
      </c>
      <c r="P344" s="9">
        <v>76107287.680000007</v>
      </c>
      <c r="Q344" s="9">
        <v>78828518.799999997</v>
      </c>
      <c r="R344" s="9">
        <v>393985</v>
      </c>
      <c r="S344" s="9">
        <v>2721231.12</v>
      </c>
      <c r="T344" s="9">
        <v>-2860331.1</v>
      </c>
      <c r="U344" s="11">
        <v>3.7999999999999999E-2</v>
      </c>
      <c r="V344" s="11">
        <v>3.7999999999999999E-2</v>
      </c>
      <c r="W344" s="9">
        <v>0</v>
      </c>
      <c r="X344" s="9">
        <v>0</v>
      </c>
      <c r="Y344" s="12">
        <v>46203</v>
      </c>
      <c r="Z344" s="8" t="s">
        <v>60</v>
      </c>
      <c r="AA344" s="13"/>
      <c r="AB344" s="12"/>
      <c r="AC344" s="12"/>
      <c r="AD344" s="12"/>
      <c r="AE344" s="8"/>
      <c r="AF344" s="12"/>
      <c r="AG344" s="8"/>
      <c r="AH344" s="8" t="s">
        <v>76</v>
      </c>
      <c r="AI344" s="8"/>
      <c r="AJ344" s="8"/>
      <c r="AK344" s="8" t="s">
        <v>272</v>
      </c>
      <c r="AL344" s="8" t="s">
        <v>301</v>
      </c>
      <c r="AM344" s="8" t="s">
        <v>65</v>
      </c>
    </row>
    <row r="345" spans="1:39" ht="12.95" customHeight="1">
      <c r="A345" s="8" t="s">
        <v>749</v>
      </c>
      <c r="B345" s="8" t="s">
        <v>750</v>
      </c>
      <c r="C345" s="8" t="s">
        <v>306</v>
      </c>
      <c r="D345" s="8" t="s">
        <v>307</v>
      </c>
      <c r="E345" s="8" t="s">
        <v>308</v>
      </c>
      <c r="F345" s="8" t="s">
        <v>203</v>
      </c>
      <c r="G345" s="8" t="s">
        <v>204</v>
      </c>
      <c r="H345" s="9">
        <v>133458</v>
      </c>
      <c r="I345" s="9">
        <v>10</v>
      </c>
      <c r="J345" s="10">
        <v>489.5</v>
      </c>
      <c r="K345" s="10">
        <v>487.95</v>
      </c>
      <c r="L345" s="11">
        <v>-3.1765549748949688E-3</v>
      </c>
      <c r="M345" s="8" t="s">
        <v>59</v>
      </c>
      <c r="N345" s="10">
        <v>550.92174616733359</v>
      </c>
      <c r="O345" s="9">
        <v>73524914.400000006</v>
      </c>
      <c r="P345" s="9">
        <v>73524914.400000006</v>
      </c>
      <c r="Q345" s="9">
        <v>65120831.100000001</v>
      </c>
      <c r="R345" s="9">
        <v>1334580</v>
      </c>
      <c r="S345" s="9">
        <v>-8404083.3000000007</v>
      </c>
      <c r="T345" s="9">
        <v>-206859.9</v>
      </c>
      <c r="U345" s="11">
        <v>3.1399999999999997E-2</v>
      </c>
      <c r="V345" s="11">
        <v>3.1399999999999997E-2</v>
      </c>
      <c r="W345" s="9">
        <v>0</v>
      </c>
      <c r="X345" s="9">
        <v>0</v>
      </c>
      <c r="Y345" s="12">
        <v>46203</v>
      </c>
      <c r="Z345" s="8" t="s">
        <v>60</v>
      </c>
      <c r="AA345" s="13"/>
      <c r="AB345" s="12"/>
      <c r="AC345" s="12"/>
      <c r="AD345" s="12"/>
      <c r="AE345" s="8"/>
      <c r="AF345" s="12"/>
      <c r="AG345" s="8"/>
      <c r="AH345" s="8" t="s">
        <v>76</v>
      </c>
      <c r="AI345" s="8"/>
      <c r="AJ345" s="8"/>
      <c r="AK345" s="8" t="s">
        <v>281</v>
      </c>
      <c r="AL345" s="8" t="s">
        <v>308</v>
      </c>
      <c r="AM345" s="8" t="s">
        <v>65</v>
      </c>
    </row>
    <row r="346" spans="1:39" ht="12.95" customHeight="1">
      <c r="A346" s="8" t="s">
        <v>749</v>
      </c>
      <c r="B346" s="8" t="s">
        <v>750</v>
      </c>
      <c r="C346" s="8" t="s">
        <v>312</v>
      </c>
      <c r="D346" s="8" t="s">
        <v>313</v>
      </c>
      <c r="E346" s="8" t="s">
        <v>314</v>
      </c>
      <c r="F346" s="8" t="s">
        <v>203</v>
      </c>
      <c r="G346" s="8" t="s">
        <v>204</v>
      </c>
      <c r="H346" s="9">
        <v>221367</v>
      </c>
      <c r="I346" s="9">
        <v>1</v>
      </c>
      <c r="J346" s="10">
        <v>395.5</v>
      </c>
      <c r="K346" s="10">
        <v>392.25</v>
      </c>
      <c r="L346" s="11">
        <v>-8.2855321861057991E-3</v>
      </c>
      <c r="M346" s="8" t="s">
        <v>59</v>
      </c>
      <c r="N346" s="10">
        <v>368.54826722140155</v>
      </c>
      <c r="O346" s="9">
        <v>81584424.269999996</v>
      </c>
      <c r="P346" s="9">
        <v>81584424.269999996</v>
      </c>
      <c r="Q346" s="9">
        <v>86831205.75</v>
      </c>
      <c r="R346" s="9">
        <v>221367</v>
      </c>
      <c r="S346" s="9">
        <v>5246781.4800000004</v>
      </c>
      <c r="T346" s="9">
        <v>-719442.75</v>
      </c>
      <c r="U346" s="11">
        <v>4.19E-2</v>
      </c>
      <c r="V346" s="11">
        <v>4.19E-2</v>
      </c>
      <c r="W346" s="9">
        <v>0</v>
      </c>
      <c r="X346" s="9">
        <v>0</v>
      </c>
      <c r="Y346" s="12">
        <v>46203</v>
      </c>
      <c r="Z346" s="8" t="s">
        <v>60</v>
      </c>
      <c r="AA346" s="13"/>
      <c r="AB346" s="12"/>
      <c r="AC346" s="12"/>
      <c r="AD346" s="12"/>
      <c r="AE346" s="8"/>
      <c r="AF346" s="12"/>
      <c r="AG346" s="8"/>
      <c r="AH346" s="8" t="s">
        <v>76</v>
      </c>
      <c r="AI346" s="8"/>
      <c r="AJ346" s="8"/>
      <c r="AK346" s="8" t="s">
        <v>167</v>
      </c>
      <c r="AL346" s="8" t="s">
        <v>315</v>
      </c>
      <c r="AM346" s="8" t="s">
        <v>65</v>
      </c>
    </row>
    <row r="347" spans="1:39" ht="12.95" customHeight="1">
      <c r="A347" s="8" t="s">
        <v>749</v>
      </c>
      <c r="B347" s="8" t="s">
        <v>750</v>
      </c>
      <c r="C347" s="8" t="s">
        <v>605</v>
      </c>
      <c r="D347" s="8" t="s">
        <v>606</v>
      </c>
      <c r="E347" s="8" t="s">
        <v>607</v>
      </c>
      <c r="F347" s="8" t="s">
        <v>203</v>
      </c>
      <c r="G347" s="8" t="s">
        <v>204</v>
      </c>
      <c r="H347" s="9">
        <v>100004</v>
      </c>
      <c r="I347" s="9">
        <v>2</v>
      </c>
      <c r="J347" s="10">
        <v>560.75</v>
      </c>
      <c r="K347" s="10">
        <v>564</v>
      </c>
      <c r="L347" s="11">
        <v>5.7624113475177301E-3</v>
      </c>
      <c r="M347" s="8" t="s">
        <v>59</v>
      </c>
      <c r="N347" s="10">
        <v>464.32196522139117</v>
      </c>
      <c r="O347" s="9">
        <v>46434053.810000002</v>
      </c>
      <c r="P347" s="9">
        <v>46434053.810000002</v>
      </c>
      <c r="Q347" s="9">
        <v>56402256</v>
      </c>
      <c r="R347" s="9">
        <v>200008</v>
      </c>
      <c r="S347" s="9">
        <v>9968202.1899999995</v>
      </c>
      <c r="T347" s="9">
        <v>325013</v>
      </c>
      <c r="U347" s="11">
        <v>2.7199999999999998E-2</v>
      </c>
      <c r="V347" s="11">
        <v>2.7199999999999998E-2</v>
      </c>
      <c r="W347" s="9">
        <v>0</v>
      </c>
      <c r="X347" s="9">
        <v>0</v>
      </c>
      <c r="Y347" s="12">
        <v>46203</v>
      </c>
      <c r="Z347" s="8" t="s">
        <v>60</v>
      </c>
      <c r="AA347" s="13"/>
      <c r="AB347" s="12"/>
      <c r="AC347" s="12"/>
      <c r="AD347" s="12"/>
      <c r="AE347" s="8"/>
      <c r="AF347" s="12"/>
      <c r="AG347" s="8"/>
      <c r="AH347" s="8" t="s">
        <v>76</v>
      </c>
      <c r="AI347" s="8"/>
      <c r="AJ347" s="8"/>
      <c r="AK347" s="8" t="s">
        <v>77</v>
      </c>
      <c r="AL347" s="8" t="s">
        <v>608</v>
      </c>
      <c r="AM347" s="8" t="s">
        <v>65</v>
      </c>
    </row>
    <row r="348" spans="1:39" ht="12.95" customHeight="1">
      <c r="A348" s="8" t="s">
        <v>749</v>
      </c>
      <c r="B348" s="8" t="s">
        <v>750</v>
      </c>
      <c r="C348" s="8" t="s">
        <v>321</v>
      </c>
      <c r="D348" s="8" t="s">
        <v>322</v>
      </c>
      <c r="E348" s="8" t="s">
        <v>323</v>
      </c>
      <c r="F348" s="8" t="s">
        <v>203</v>
      </c>
      <c r="G348" s="8" t="s">
        <v>204</v>
      </c>
      <c r="H348" s="9">
        <v>9403</v>
      </c>
      <c r="I348" s="9">
        <v>5</v>
      </c>
      <c r="J348" s="10">
        <v>3093</v>
      </c>
      <c r="K348" s="10">
        <v>3068.8</v>
      </c>
      <c r="L348" s="11">
        <v>-7.8858185610010435E-3</v>
      </c>
      <c r="M348" s="8" t="s">
        <v>59</v>
      </c>
      <c r="N348" s="10">
        <v>707.86592895884291</v>
      </c>
      <c r="O348" s="9">
        <v>6656063.3300000001</v>
      </c>
      <c r="P348" s="9">
        <v>6656063.3300000001</v>
      </c>
      <c r="Q348" s="9">
        <v>28855926.399999999</v>
      </c>
      <c r="R348" s="9">
        <v>47015</v>
      </c>
      <c r="S348" s="9">
        <v>22199863.07</v>
      </c>
      <c r="T348" s="9">
        <v>-227552.6</v>
      </c>
      <c r="U348" s="11">
        <v>1.3899999999999999E-2</v>
      </c>
      <c r="V348" s="11">
        <v>1.3899999999999999E-2</v>
      </c>
      <c r="W348" s="9">
        <v>0</v>
      </c>
      <c r="X348" s="9">
        <v>0</v>
      </c>
      <c r="Y348" s="12">
        <v>46203</v>
      </c>
      <c r="Z348" s="8" t="s">
        <v>60</v>
      </c>
      <c r="AA348" s="13"/>
      <c r="AB348" s="12"/>
      <c r="AC348" s="12"/>
      <c r="AD348" s="12"/>
      <c r="AE348" s="8"/>
      <c r="AF348" s="12"/>
      <c r="AG348" s="8"/>
      <c r="AH348" s="8" t="s">
        <v>76</v>
      </c>
      <c r="AI348" s="8"/>
      <c r="AJ348" s="8"/>
      <c r="AK348" s="8" t="s">
        <v>221</v>
      </c>
      <c r="AL348" s="8" t="s">
        <v>324</v>
      </c>
      <c r="AM348" s="8" t="s">
        <v>65</v>
      </c>
    </row>
    <row r="349" spans="1:39" ht="12.95" customHeight="1">
      <c r="A349" s="8" t="s">
        <v>749</v>
      </c>
      <c r="B349" s="8" t="s">
        <v>750</v>
      </c>
      <c r="C349" s="8" t="s">
        <v>341</v>
      </c>
      <c r="D349" s="8" t="s">
        <v>342</v>
      </c>
      <c r="E349" s="8" t="s">
        <v>343</v>
      </c>
      <c r="F349" s="8" t="s">
        <v>203</v>
      </c>
      <c r="G349" s="8" t="s">
        <v>204</v>
      </c>
      <c r="H349" s="9">
        <v>187554</v>
      </c>
      <c r="I349" s="9">
        <v>10</v>
      </c>
      <c r="J349" s="10">
        <v>304.14999999999998</v>
      </c>
      <c r="K349" s="10">
        <v>303.05</v>
      </c>
      <c r="L349" s="11">
        <v>-3.629764065335753E-3</v>
      </c>
      <c r="M349" s="8" t="s">
        <v>59</v>
      </c>
      <c r="N349" s="10">
        <v>339.66758826791215</v>
      </c>
      <c r="O349" s="9">
        <v>63706014.850000001</v>
      </c>
      <c r="P349" s="9">
        <v>63706014.850000001</v>
      </c>
      <c r="Q349" s="9">
        <v>56838239.700000003</v>
      </c>
      <c r="R349" s="9">
        <v>1875540</v>
      </c>
      <c r="S349" s="9">
        <v>-6867775.1500000004</v>
      </c>
      <c r="T349" s="9">
        <v>-206309.4</v>
      </c>
      <c r="U349" s="11">
        <v>2.7400000000000001E-2</v>
      </c>
      <c r="V349" s="11">
        <v>2.7400000000000001E-2</v>
      </c>
      <c r="W349" s="9">
        <v>0</v>
      </c>
      <c r="X349" s="9">
        <v>0</v>
      </c>
      <c r="Y349" s="12">
        <v>46203</v>
      </c>
      <c r="Z349" s="8" t="s">
        <v>60</v>
      </c>
      <c r="AA349" s="13"/>
      <c r="AB349" s="12"/>
      <c r="AC349" s="12"/>
      <c r="AD349" s="12"/>
      <c r="AE349" s="8"/>
      <c r="AF349" s="12"/>
      <c r="AG349" s="8"/>
      <c r="AH349" s="8" t="s">
        <v>76</v>
      </c>
      <c r="AI349" s="8"/>
      <c r="AJ349" s="8"/>
      <c r="AK349" s="8" t="s">
        <v>344</v>
      </c>
      <c r="AL349" s="8" t="s">
        <v>343</v>
      </c>
      <c r="AM349" s="8" t="s">
        <v>65</v>
      </c>
    </row>
    <row r="350" spans="1:39" ht="12.95" customHeight="1">
      <c r="A350" s="8" t="s">
        <v>749</v>
      </c>
      <c r="B350" s="8" t="s">
        <v>750</v>
      </c>
      <c r="C350" s="8" t="s">
        <v>545</v>
      </c>
      <c r="D350" s="8" t="s">
        <v>546</v>
      </c>
      <c r="E350" s="8" t="s">
        <v>171</v>
      </c>
      <c r="F350" s="8" t="s">
        <v>203</v>
      </c>
      <c r="G350" s="8" t="s">
        <v>204</v>
      </c>
      <c r="H350" s="9">
        <v>58360</v>
      </c>
      <c r="I350" s="9">
        <v>1</v>
      </c>
      <c r="J350" s="10">
        <v>1036.0999999999999</v>
      </c>
      <c r="K350" s="10">
        <v>1026.9000000000001</v>
      </c>
      <c r="L350" s="11">
        <v>-8.9590028240334983E-3</v>
      </c>
      <c r="M350" s="8" t="s">
        <v>59</v>
      </c>
      <c r="N350" s="10">
        <v>382.4577470870459</v>
      </c>
      <c r="O350" s="9">
        <v>22320234.120000001</v>
      </c>
      <c r="P350" s="9">
        <v>22320234.120000001</v>
      </c>
      <c r="Q350" s="9">
        <v>59929884</v>
      </c>
      <c r="R350" s="9">
        <v>58360</v>
      </c>
      <c r="S350" s="9">
        <v>37609649.880000003</v>
      </c>
      <c r="T350" s="9">
        <v>-536912</v>
      </c>
      <c r="U350" s="11">
        <v>2.8899999999999999E-2</v>
      </c>
      <c r="V350" s="11">
        <v>2.8899999999999999E-2</v>
      </c>
      <c r="W350" s="9">
        <v>0</v>
      </c>
      <c r="X350" s="9">
        <v>0</v>
      </c>
      <c r="Y350" s="12">
        <v>46203</v>
      </c>
      <c r="Z350" s="8" t="s">
        <v>60</v>
      </c>
      <c r="AA350" s="13"/>
      <c r="AB350" s="12"/>
      <c r="AC350" s="12"/>
      <c r="AD350" s="12"/>
      <c r="AE350" s="8"/>
      <c r="AF350" s="12"/>
      <c r="AG350" s="8"/>
      <c r="AH350" s="8" t="s">
        <v>76</v>
      </c>
      <c r="AI350" s="8"/>
      <c r="AJ350" s="8"/>
      <c r="AK350" s="8" t="s">
        <v>167</v>
      </c>
      <c r="AL350" s="8" t="s">
        <v>171</v>
      </c>
      <c r="AM350" s="8" t="s">
        <v>65</v>
      </c>
    </row>
    <row r="351" spans="1:39" ht="12.95" customHeight="1">
      <c r="A351" s="8" t="s">
        <v>749</v>
      </c>
      <c r="B351" s="8" t="s">
        <v>750</v>
      </c>
      <c r="C351" s="8" t="s">
        <v>609</v>
      </c>
      <c r="D351" s="8" t="s">
        <v>610</v>
      </c>
      <c r="E351" s="8" t="s">
        <v>611</v>
      </c>
      <c r="F351" s="8" t="s">
        <v>203</v>
      </c>
      <c r="G351" s="8" t="s">
        <v>204</v>
      </c>
      <c r="H351" s="9">
        <v>125254</v>
      </c>
      <c r="I351" s="9">
        <v>10</v>
      </c>
      <c r="J351" s="10">
        <v>584.75</v>
      </c>
      <c r="K351" s="10">
        <v>588.95000000000005</v>
      </c>
      <c r="L351" s="11">
        <v>7.1313354274556411E-3</v>
      </c>
      <c r="M351" s="8" t="s">
        <v>59</v>
      </c>
      <c r="N351" s="10">
        <v>432.53856970635667</v>
      </c>
      <c r="O351" s="9">
        <v>54177186.009999998</v>
      </c>
      <c r="P351" s="9">
        <v>54177186.009999998</v>
      </c>
      <c r="Q351" s="9">
        <v>73768343.299999997</v>
      </c>
      <c r="R351" s="9">
        <v>1252540</v>
      </c>
      <c r="S351" s="9">
        <v>19591157.289999999</v>
      </c>
      <c r="T351" s="9">
        <v>526066.80000000005</v>
      </c>
      <c r="U351" s="11">
        <v>3.56E-2</v>
      </c>
      <c r="V351" s="11">
        <v>3.56E-2</v>
      </c>
      <c r="W351" s="9">
        <v>0</v>
      </c>
      <c r="X351" s="9">
        <v>0</v>
      </c>
      <c r="Y351" s="12">
        <v>46203</v>
      </c>
      <c r="Z351" s="8" t="s">
        <v>60</v>
      </c>
      <c r="AA351" s="13"/>
      <c r="AB351" s="12"/>
      <c r="AC351" s="12"/>
      <c r="AD351" s="12"/>
      <c r="AE351" s="8"/>
      <c r="AF351" s="12"/>
      <c r="AG351" s="8"/>
      <c r="AH351" s="8" t="s">
        <v>76</v>
      </c>
      <c r="AI351" s="8"/>
      <c r="AJ351" s="8"/>
      <c r="AK351" s="8" t="s">
        <v>281</v>
      </c>
      <c r="AL351" s="8" t="s">
        <v>612</v>
      </c>
      <c r="AM351" s="8" t="s">
        <v>65</v>
      </c>
    </row>
    <row r="352" spans="1:39" ht="12.95" customHeight="1">
      <c r="A352" s="8" t="s">
        <v>749</v>
      </c>
      <c r="B352" s="8" t="s">
        <v>750</v>
      </c>
      <c r="C352" s="8" t="s">
        <v>375</v>
      </c>
      <c r="D352" s="8" t="s">
        <v>376</v>
      </c>
      <c r="E352" s="8" t="s">
        <v>377</v>
      </c>
      <c r="F352" s="8" t="s">
        <v>203</v>
      </c>
      <c r="G352" s="8" t="s">
        <v>204</v>
      </c>
      <c r="H352" s="9">
        <v>42421</v>
      </c>
      <c r="I352" s="9">
        <v>1</v>
      </c>
      <c r="J352" s="10">
        <v>2097.9</v>
      </c>
      <c r="K352" s="10">
        <v>2031.5</v>
      </c>
      <c r="L352" s="11">
        <v>-3.2685207974403149E-2</v>
      </c>
      <c r="M352" s="8" t="s">
        <v>59</v>
      </c>
      <c r="N352" s="10">
        <v>3025.960283821692</v>
      </c>
      <c r="O352" s="9">
        <v>128364261.2</v>
      </c>
      <c r="P352" s="9">
        <v>128364261.2</v>
      </c>
      <c r="Q352" s="9">
        <v>86178261.5</v>
      </c>
      <c r="R352" s="9">
        <v>42421</v>
      </c>
      <c r="S352" s="9">
        <v>-42185999.700000003</v>
      </c>
      <c r="T352" s="9">
        <v>-2816754.4</v>
      </c>
      <c r="U352" s="11">
        <v>4.1599999999999998E-2</v>
      </c>
      <c r="V352" s="11">
        <v>4.1599999999999998E-2</v>
      </c>
      <c r="W352" s="9">
        <v>0</v>
      </c>
      <c r="X352" s="9">
        <v>0</v>
      </c>
      <c r="Y352" s="12">
        <v>46203</v>
      </c>
      <c r="Z352" s="8" t="s">
        <v>60</v>
      </c>
      <c r="AA352" s="13"/>
      <c r="AB352" s="12"/>
      <c r="AC352" s="12"/>
      <c r="AD352" s="12"/>
      <c r="AE352" s="8"/>
      <c r="AF352" s="12"/>
      <c r="AG352" s="8"/>
      <c r="AH352" s="8" t="s">
        <v>76</v>
      </c>
      <c r="AI352" s="8"/>
      <c r="AJ352" s="8"/>
      <c r="AK352" s="8" t="s">
        <v>272</v>
      </c>
      <c r="AL352" s="8" t="s">
        <v>378</v>
      </c>
      <c r="AM352" s="8" t="s">
        <v>65</v>
      </c>
    </row>
    <row r="353" spans="1:39" ht="12.95" customHeight="1">
      <c r="A353" s="8" t="s">
        <v>749</v>
      </c>
      <c r="B353" s="8" t="s">
        <v>750</v>
      </c>
      <c r="C353" s="8" t="s">
        <v>429</v>
      </c>
      <c r="D353" s="8" t="s">
        <v>430</v>
      </c>
      <c r="E353" s="8" t="s">
        <v>431</v>
      </c>
      <c r="F353" s="8" t="s">
        <v>203</v>
      </c>
      <c r="G353" s="8" t="s">
        <v>204</v>
      </c>
      <c r="H353" s="9">
        <v>41343</v>
      </c>
      <c r="I353" s="9">
        <v>5</v>
      </c>
      <c r="J353" s="10">
        <v>1433.8</v>
      </c>
      <c r="K353" s="10">
        <v>1404.7</v>
      </c>
      <c r="L353" s="11">
        <v>-2.0716167153128781E-2</v>
      </c>
      <c r="M353" s="8" t="s">
        <v>59</v>
      </c>
      <c r="N353" s="10">
        <v>911.92122100476502</v>
      </c>
      <c r="O353" s="9">
        <v>37701559.039999999</v>
      </c>
      <c r="P353" s="9">
        <v>37701559.039999999</v>
      </c>
      <c r="Q353" s="9">
        <v>58074512.100000001</v>
      </c>
      <c r="R353" s="9">
        <v>206715</v>
      </c>
      <c r="S353" s="9">
        <v>20372953.059999999</v>
      </c>
      <c r="T353" s="9">
        <v>-1203081.3</v>
      </c>
      <c r="U353" s="11">
        <v>2.8000000000000001E-2</v>
      </c>
      <c r="V353" s="11">
        <v>2.8000000000000001E-2</v>
      </c>
      <c r="W353" s="9">
        <v>0</v>
      </c>
      <c r="X353" s="9">
        <v>0</v>
      </c>
      <c r="Y353" s="12">
        <v>46203</v>
      </c>
      <c r="Z353" s="8" t="s">
        <v>60</v>
      </c>
      <c r="AA353" s="13"/>
      <c r="AB353" s="12"/>
      <c r="AC353" s="12"/>
      <c r="AD353" s="12"/>
      <c r="AE353" s="8"/>
      <c r="AF353" s="12"/>
      <c r="AG353" s="8"/>
      <c r="AH353" s="8" t="s">
        <v>76</v>
      </c>
      <c r="AI353" s="8"/>
      <c r="AJ353" s="8"/>
      <c r="AK353" s="8" t="s">
        <v>272</v>
      </c>
      <c r="AL353" s="8" t="s">
        <v>432</v>
      </c>
      <c r="AM353" s="8" t="s">
        <v>65</v>
      </c>
    </row>
    <row r="354" spans="1:39" ht="12.95" customHeight="1">
      <c r="A354" s="8" t="s">
        <v>749</v>
      </c>
      <c r="B354" s="8" t="s">
        <v>750</v>
      </c>
      <c r="C354" s="8" t="s">
        <v>559</v>
      </c>
      <c r="D354" s="8" t="s">
        <v>560</v>
      </c>
      <c r="E354" s="8" t="s">
        <v>561</v>
      </c>
      <c r="F354" s="8" t="s">
        <v>203</v>
      </c>
      <c r="G354" s="8" t="s">
        <v>204</v>
      </c>
      <c r="H354" s="9">
        <v>34935</v>
      </c>
      <c r="I354" s="9">
        <v>1</v>
      </c>
      <c r="J354" s="10">
        <v>189.57</v>
      </c>
      <c r="K354" s="10">
        <v>188.06</v>
      </c>
      <c r="L354" s="11">
        <v>-8.0293523343613737E-3</v>
      </c>
      <c r="M354" s="8" t="s">
        <v>59</v>
      </c>
      <c r="N354" s="10">
        <v>61.178331472735081</v>
      </c>
      <c r="O354" s="9">
        <v>2137265.0099999998</v>
      </c>
      <c r="P354" s="9">
        <v>2137265.0099999998</v>
      </c>
      <c r="Q354" s="9">
        <v>6569876.0999999996</v>
      </c>
      <c r="R354" s="9">
        <v>34935</v>
      </c>
      <c r="S354" s="9">
        <v>4432611.09</v>
      </c>
      <c r="T354" s="9">
        <v>-52751.85</v>
      </c>
      <c r="U354" s="11">
        <v>3.2000000000000002E-3</v>
      </c>
      <c r="V354" s="11">
        <v>3.2000000000000002E-3</v>
      </c>
      <c r="W354" s="9">
        <v>0</v>
      </c>
      <c r="X354" s="9">
        <v>0</v>
      </c>
      <c r="Y354" s="12">
        <v>46203</v>
      </c>
      <c r="Z354" s="8" t="s">
        <v>60</v>
      </c>
      <c r="AA354" s="13"/>
      <c r="AB354" s="12"/>
      <c r="AC354" s="12"/>
      <c r="AD354" s="12"/>
      <c r="AE354" s="8"/>
      <c r="AF354" s="12"/>
      <c r="AG354" s="8"/>
      <c r="AH354" s="8" t="s">
        <v>76</v>
      </c>
      <c r="AI354" s="8"/>
      <c r="AJ354" s="8"/>
      <c r="AK354" s="8" t="s">
        <v>500</v>
      </c>
      <c r="AL354" s="8" t="s">
        <v>562</v>
      </c>
      <c r="AM354" s="8" t="s">
        <v>65</v>
      </c>
    </row>
    <row r="355" spans="1:39" ht="12.95" customHeight="1">
      <c r="A355" s="8" t="s">
        <v>749</v>
      </c>
      <c r="B355" s="8" t="s">
        <v>750</v>
      </c>
      <c r="C355" s="8" t="s">
        <v>571</v>
      </c>
      <c r="D355" s="8" t="s">
        <v>572</v>
      </c>
      <c r="E355" s="8" t="s">
        <v>573</v>
      </c>
      <c r="F355" s="8" t="s">
        <v>203</v>
      </c>
      <c r="G355" s="8" t="s">
        <v>204</v>
      </c>
      <c r="H355" s="9">
        <v>55623</v>
      </c>
      <c r="I355" s="9">
        <v>2</v>
      </c>
      <c r="J355" s="10">
        <v>1356.8</v>
      </c>
      <c r="K355" s="10">
        <v>1345.7</v>
      </c>
      <c r="L355" s="11">
        <v>-8.2484952069554873E-3</v>
      </c>
      <c r="M355" s="8" t="s">
        <v>59</v>
      </c>
      <c r="N355" s="10">
        <v>1114.8805988529925</v>
      </c>
      <c r="O355" s="9">
        <v>62013003.549999997</v>
      </c>
      <c r="P355" s="9">
        <v>62013003.549999997</v>
      </c>
      <c r="Q355" s="9">
        <v>74851871.099999994</v>
      </c>
      <c r="R355" s="9">
        <v>111246</v>
      </c>
      <c r="S355" s="9">
        <v>12838867.550000001</v>
      </c>
      <c r="T355" s="9">
        <v>-617415.30000000005</v>
      </c>
      <c r="U355" s="11">
        <v>3.61E-2</v>
      </c>
      <c r="V355" s="11">
        <v>3.61E-2</v>
      </c>
      <c r="W355" s="9">
        <v>0</v>
      </c>
      <c r="X355" s="9">
        <v>0</v>
      </c>
      <c r="Y355" s="12">
        <v>46203</v>
      </c>
      <c r="Z355" s="8" t="s">
        <v>60</v>
      </c>
      <c r="AA355" s="13"/>
      <c r="AB355" s="12"/>
      <c r="AC355" s="12"/>
      <c r="AD355" s="12"/>
      <c r="AE355" s="8"/>
      <c r="AF355" s="12"/>
      <c r="AG355" s="8"/>
      <c r="AH355" s="8" t="s">
        <v>76</v>
      </c>
      <c r="AI355" s="8"/>
      <c r="AJ355" s="8"/>
      <c r="AK355" s="8" t="s">
        <v>167</v>
      </c>
      <c r="AL355" s="8" t="s">
        <v>574</v>
      </c>
      <c r="AM355" s="8" t="s">
        <v>65</v>
      </c>
    </row>
    <row r="356" spans="1:39" ht="12.95" customHeight="1">
      <c r="A356" s="8" t="s">
        <v>749</v>
      </c>
      <c r="B356" s="8" t="s">
        <v>750</v>
      </c>
      <c r="C356" s="8" t="s">
        <v>398</v>
      </c>
      <c r="D356" s="8" t="s">
        <v>399</v>
      </c>
      <c r="E356" s="8" t="s">
        <v>400</v>
      </c>
      <c r="F356" s="8" t="s">
        <v>203</v>
      </c>
      <c r="G356" s="8" t="s">
        <v>204</v>
      </c>
      <c r="H356" s="9">
        <v>294625</v>
      </c>
      <c r="I356" s="9">
        <v>2</v>
      </c>
      <c r="J356" s="10">
        <v>175.48</v>
      </c>
      <c r="K356" s="10">
        <v>170.39</v>
      </c>
      <c r="L356" s="11">
        <v>-2.9872645108281002E-2</v>
      </c>
      <c r="M356" s="8" t="s">
        <v>59</v>
      </c>
      <c r="N356" s="10">
        <v>180.33788561731015</v>
      </c>
      <c r="O356" s="9">
        <v>53132049.549999997</v>
      </c>
      <c r="P356" s="9">
        <v>53132049.549999997</v>
      </c>
      <c r="Q356" s="9">
        <v>50201153.75</v>
      </c>
      <c r="R356" s="9">
        <v>589250</v>
      </c>
      <c r="S356" s="9">
        <v>-2930895.8</v>
      </c>
      <c r="T356" s="9">
        <v>-1499641.25</v>
      </c>
      <c r="U356" s="11">
        <v>2.4199999999999999E-2</v>
      </c>
      <c r="V356" s="11">
        <v>2.4199999999999999E-2</v>
      </c>
      <c r="W356" s="9">
        <v>0</v>
      </c>
      <c r="X356" s="9">
        <v>0</v>
      </c>
      <c r="Y356" s="12">
        <v>46203</v>
      </c>
      <c r="Z356" s="8" t="s">
        <v>60</v>
      </c>
      <c r="AA356" s="13"/>
      <c r="AB356" s="12"/>
      <c r="AC356" s="12"/>
      <c r="AD356" s="12"/>
      <c r="AE356" s="8"/>
      <c r="AF356" s="12"/>
      <c r="AG356" s="8"/>
      <c r="AH356" s="8" t="s">
        <v>76</v>
      </c>
      <c r="AI356" s="8"/>
      <c r="AJ356" s="8"/>
      <c r="AK356" s="8" t="s">
        <v>272</v>
      </c>
      <c r="AL356" s="8" t="s">
        <v>401</v>
      </c>
      <c r="AM356" s="8" t="s">
        <v>65</v>
      </c>
    </row>
    <row r="357" spans="1:39" ht="12.95" customHeight="1">
      <c r="A357" s="8" t="s">
        <v>749</v>
      </c>
      <c r="B357" s="8" t="s">
        <v>750</v>
      </c>
      <c r="C357" s="7"/>
      <c r="D357" s="7"/>
      <c r="E357" s="7"/>
      <c r="F357" s="6" t="s">
        <v>402</v>
      </c>
      <c r="G357" s="7"/>
      <c r="H357" s="7"/>
      <c r="I357" s="7"/>
      <c r="J357" s="7"/>
      <c r="K357" s="7"/>
      <c r="L357" s="7"/>
      <c r="M357" s="7"/>
      <c r="N357" s="7"/>
      <c r="O357" s="14">
        <v>1559117953.9100001</v>
      </c>
      <c r="P357" s="15">
        <v>1559117953.9100001</v>
      </c>
      <c r="Q357" s="15">
        <v>1937737797.6300001</v>
      </c>
      <c r="R357" s="7"/>
      <c r="S357" s="15">
        <v>378619843.72000003</v>
      </c>
      <c r="T357" s="15">
        <v>-13514998.130000001</v>
      </c>
      <c r="U357" s="16">
        <v>0.93479999999999996</v>
      </c>
      <c r="V357" s="16">
        <v>0.93500000000000005</v>
      </c>
      <c r="W357" s="15">
        <v>0</v>
      </c>
      <c r="X357" s="15">
        <v>0</v>
      </c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</row>
    <row r="358" spans="1:39" ht="12.95" customHeight="1">
      <c r="A358" s="8" t="s">
        <v>749</v>
      </c>
      <c r="B358" s="8" t="s">
        <v>750</v>
      </c>
      <c r="C358" s="6" t="s">
        <v>122</v>
      </c>
      <c r="D358" s="7"/>
      <c r="E358" s="6" t="s">
        <v>122</v>
      </c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15">
        <v>466564.92696606601</v>
      </c>
      <c r="R358" s="7"/>
      <c r="S358" s="7"/>
      <c r="T358" s="7"/>
      <c r="U358" s="16">
        <v>2.0000000000000001E-4</v>
      </c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</row>
    <row r="359" spans="1:39" ht="12.95" customHeight="1">
      <c r="A359" s="8" t="s">
        <v>749</v>
      </c>
      <c r="B359" s="8" t="s">
        <v>750</v>
      </c>
      <c r="C359" s="6" t="s">
        <v>123</v>
      </c>
      <c r="D359" s="7"/>
      <c r="E359" s="6" t="s">
        <v>123</v>
      </c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15">
        <v>2072978870.5569661</v>
      </c>
      <c r="R359" s="7"/>
      <c r="S359" s="7"/>
      <c r="T359" s="7"/>
      <c r="U359" s="16">
        <v>1</v>
      </c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</row>
    <row r="360" spans="1:39" ht="12.95" customHeight="1">
      <c r="A360" s="2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</row>
    <row r="361" spans="1:39" ht="12.95" customHeight="1">
      <c r="A361" s="8" t="s">
        <v>751</v>
      </c>
      <c r="B361" s="8" t="s">
        <v>894</v>
      </c>
      <c r="C361" s="8" t="s">
        <v>752</v>
      </c>
      <c r="D361" s="8" t="s">
        <v>753</v>
      </c>
      <c r="E361" s="8" t="s">
        <v>754</v>
      </c>
      <c r="F361" s="8" t="s">
        <v>755</v>
      </c>
      <c r="G361" s="8" t="s">
        <v>756</v>
      </c>
      <c r="H361" s="9">
        <v>439</v>
      </c>
      <c r="I361" s="9">
        <v>1</v>
      </c>
      <c r="J361" s="10">
        <v>14106800</v>
      </c>
      <c r="K361" s="10">
        <v>14086400</v>
      </c>
      <c r="L361" s="11">
        <v>-1.4482053611994548E-3</v>
      </c>
      <c r="M361" s="8" t="s">
        <v>59</v>
      </c>
      <c r="N361" s="10">
        <v>7223423.1726195896</v>
      </c>
      <c r="O361" s="9">
        <v>3171082772.7800002</v>
      </c>
      <c r="P361" s="9">
        <v>3171082772.7800002</v>
      </c>
      <c r="Q361" s="9">
        <v>6183929600</v>
      </c>
      <c r="R361" s="9">
        <v>439</v>
      </c>
      <c r="S361" s="9">
        <v>3012846827.2199998</v>
      </c>
      <c r="T361" s="9">
        <v>-8955600</v>
      </c>
      <c r="U361" s="11">
        <v>0.89410000000000001</v>
      </c>
      <c r="V361" s="11">
        <v>0.90510000000000002</v>
      </c>
      <c r="W361" s="9">
        <v>0</v>
      </c>
      <c r="X361" s="9">
        <v>0</v>
      </c>
      <c r="Y361" s="12">
        <v>46203</v>
      </c>
      <c r="Z361" s="8" t="s">
        <v>60</v>
      </c>
      <c r="AA361" s="13"/>
      <c r="AB361" s="12"/>
      <c r="AC361" s="12"/>
      <c r="AD361" s="12"/>
      <c r="AE361" s="8"/>
      <c r="AF361" s="12"/>
      <c r="AG361" s="8"/>
      <c r="AH361" s="8" t="s">
        <v>62</v>
      </c>
      <c r="AI361" s="8"/>
      <c r="AJ361" s="8"/>
      <c r="AK361" s="8" t="s">
        <v>63</v>
      </c>
      <c r="AL361" s="8" t="s">
        <v>756</v>
      </c>
      <c r="AM361" s="8" t="s">
        <v>65</v>
      </c>
    </row>
    <row r="362" spans="1:39" ht="12.95" customHeight="1">
      <c r="A362" s="8" t="s">
        <v>751</v>
      </c>
      <c r="B362" s="8" t="s">
        <v>894</v>
      </c>
      <c r="C362" s="8" t="s">
        <v>757</v>
      </c>
      <c r="D362" s="8" t="s">
        <v>758</v>
      </c>
      <c r="E362" s="8" t="s">
        <v>759</v>
      </c>
      <c r="F362" s="8" t="s">
        <v>755</v>
      </c>
      <c r="G362" s="8" t="s">
        <v>756</v>
      </c>
      <c r="H362" s="9">
        <v>38</v>
      </c>
      <c r="I362" s="9">
        <v>1</v>
      </c>
      <c r="J362" s="10">
        <v>1416412.68</v>
      </c>
      <c r="K362" s="10">
        <v>1414364.39</v>
      </c>
      <c r="L362" s="11">
        <v>-1.4482052959492284E-3</v>
      </c>
      <c r="M362" s="8" t="s">
        <v>59</v>
      </c>
      <c r="N362" s="10">
        <v>1475407.2468421052</v>
      </c>
      <c r="O362" s="9">
        <v>56065475.380000003</v>
      </c>
      <c r="P362" s="9">
        <v>56065475.380000003</v>
      </c>
      <c r="Q362" s="9">
        <v>53745846.82</v>
      </c>
      <c r="R362" s="9">
        <v>38</v>
      </c>
      <c r="S362" s="9">
        <v>-2319628.56</v>
      </c>
      <c r="T362" s="9">
        <v>-57352.11</v>
      </c>
      <c r="U362" s="11">
        <v>7.7999999999999996E-3</v>
      </c>
      <c r="V362" s="11">
        <v>7.9000000000000008E-3</v>
      </c>
      <c r="W362" s="9">
        <v>0</v>
      </c>
      <c r="X362" s="9">
        <v>0</v>
      </c>
      <c r="Y362" s="12">
        <v>46203</v>
      </c>
      <c r="Z362" s="8" t="s">
        <v>60</v>
      </c>
      <c r="AA362" s="13"/>
      <c r="AB362" s="12"/>
      <c r="AC362" s="12"/>
      <c r="AD362" s="12"/>
      <c r="AE362" s="8"/>
      <c r="AF362" s="12"/>
      <c r="AG362" s="8"/>
      <c r="AH362" s="8" t="s">
        <v>62</v>
      </c>
      <c r="AI362" s="8"/>
      <c r="AJ362" s="8"/>
      <c r="AK362" s="8" t="s">
        <v>63</v>
      </c>
      <c r="AL362" s="8" t="s">
        <v>756</v>
      </c>
      <c r="AM362" s="8" t="s">
        <v>65</v>
      </c>
    </row>
    <row r="363" spans="1:39" ht="12.95" customHeight="1">
      <c r="A363" s="8" t="s">
        <v>751</v>
      </c>
      <c r="B363" s="8" t="s">
        <v>894</v>
      </c>
      <c r="C363" s="8" t="s">
        <v>760</v>
      </c>
      <c r="D363" s="8" t="s">
        <v>761</v>
      </c>
      <c r="E363" s="8" t="s">
        <v>762</v>
      </c>
      <c r="F363" s="8" t="s">
        <v>755</v>
      </c>
      <c r="G363" s="8" t="s">
        <v>756</v>
      </c>
      <c r="H363" s="9">
        <v>42</v>
      </c>
      <c r="I363" s="9">
        <v>1</v>
      </c>
      <c r="J363" s="10">
        <v>14106800</v>
      </c>
      <c r="K363" s="10">
        <v>14086400</v>
      </c>
      <c r="L363" s="11">
        <v>-1.4482053611994548E-3</v>
      </c>
      <c r="M363" s="8" t="s">
        <v>59</v>
      </c>
      <c r="N363" s="10">
        <v>8285581.5159523813</v>
      </c>
      <c r="O363" s="9">
        <v>347994423.67000002</v>
      </c>
      <c r="P363" s="9">
        <v>347994423.67000002</v>
      </c>
      <c r="Q363" s="9">
        <v>591628800</v>
      </c>
      <c r="R363" s="9">
        <v>42</v>
      </c>
      <c r="S363" s="9">
        <v>243634376.33000001</v>
      </c>
      <c r="T363" s="9">
        <v>-856800</v>
      </c>
      <c r="U363" s="11">
        <v>8.5500000000000007E-2</v>
      </c>
      <c r="V363" s="11">
        <v>8.6599999999999996E-2</v>
      </c>
      <c r="W363" s="9">
        <v>0</v>
      </c>
      <c r="X363" s="9">
        <v>0</v>
      </c>
      <c r="Y363" s="12">
        <v>46203</v>
      </c>
      <c r="Z363" s="8" t="s">
        <v>60</v>
      </c>
      <c r="AA363" s="13"/>
      <c r="AB363" s="12"/>
      <c r="AC363" s="12"/>
      <c r="AD363" s="12"/>
      <c r="AE363" s="8"/>
      <c r="AF363" s="12"/>
      <c r="AG363" s="8"/>
      <c r="AH363" s="8" t="s">
        <v>62</v>
      </c>
      <c r="AI363" s="8"/>
      <c r="AJ363" s="8"/>
      <c r="AK363" s="8" t="s">
        <v>63</v>
      </c>
      <c r="AL363" s="8" t="s">
        <v>756</v>
      </c>
      <c r="AM363" s="8" t="s">
        <v>65</v>
      </c>
    </row>
    <row r="364" spans="1:39" ht="12.95" customHeight="1">
      <c r="A364" s="8" t="s">
        <v>751</v>
      </c>
      <c r="B364" s="8" t="s">
        <v>894</v>
      </c>
      <c r="C364" s="8" t="s">
        <v>763</v>
      </c>
      <c r="D364" s="8" t="s">
        <v>764</v>
      </c>
      <c r="E364" s="8" t="s">
        <v>765</v>
      </c>
      <c r="F364" s="8" t="s">
        <v>755</v>
      </c>
      <c r="G364" s="8" t="s">
        <v>756</v>
      </c>
      <c r="H364" s="9">
        <v>2</v>
      </c>
      <c r="I364" s="9">
        <v>1</v>
      </c>
      <c r="J364" s="10">
        <v>1416412.68</v>
      </c>
      <c r="K364" s="10">
        <v>1414364.39</v>
      </c>
      <c r="L364" s="11">
        <v>-1.4482052959492284E-3</v>
      </c>
      <c r="M364" s="8" t="s">
        <v>59</v>
      </c>
      <c r="N364" s="10">
        <v>469938.46</v>
      </c>
      <c r="O364" s="9">
        <v>939876.92</v>
      </c>
      <c r="P364" s="9">
        <v>939876.92</v>
      </c>
      <c r="Q364" s="9">
        <v>2828728.78</v>
      </c>
      <c r="R364" s="9">
        <v>2</v>
      </c>
      <c r="S364" s="9">
        <v>1888851.86</v>
      </c>
      <c r="T364" s="9">
        <v>-4096.58</v>
      </c>
      <c r="U364" s="11">
        <v>4.0000000000000002E-4</v>
      </c>
      <c r="V364" s="11">
        <v>4.0000000000000002E-4</v>
      </c>
      <c r="W364" s="9">
        <v>0</v>
      </c>
      <c r="X364" s="9">
        <v>0</v>
      </c>
      <c r="Y364" s="12">
        <v>46203</v>
      </c>
      <c r="Z364" s="8" t="s">
        <v>60</v>
      </c>
      <c r="AA364" s="13"/>
      <c r="AB364" s="12"/>
      <c r="AC364" s="12"/>
      <c r="AD364" s="12"/>
      <c r="AE364" s="8"/>
      <c r="AF364" s="12"/>
      <c r="AG364" s="8"/>
      <c r="AH364" s="8" t="s">
        <v>62</v>
      </c>
      <c r="AI364" s="8"/>
      <c r="AJ364" s="8"/>
      <c r="AK364" s="8" t="s">
        <v>63</v>
      </c>
      <c r="AL364" s="8" t="s">
        <v>756</v>
      </c>
      <c r="AM364" s="8" t="s">
        <v>65</v>
      </c>
    </row>
    <row r="365" spans="1:39" ht="12.95" customHeight="1">
      <c r="A365" s="8" t="s">
        <v>751</v>
      </c>
      <c r="B365" s="8" t="s">
        <v>894</v>
      </c>
      <c r="C365" s="7"/>
      <c r="D365" s="7"/>
      <c r="E365" s="7"/>
      <c r="F365" s="6" t="s">
        <v>766</v>
      </c>
      <c r="G365" s="7"/>
      <c r="H365" s="7"/>
      <c r="I365" s="7"/>
      <c r="J365" s="7"/>
      <c r="K365" s="7"/>
      <c r="L365" s="7"/>
      <c r="M365" s="7"/>
      <c r="N365" s="7"/>
      <c r="O365" s="14">
        <v>3576082548.75</v>
      </c>
      <c r="P365" s="15">
        <v>3576082548.75</v>
      </c>
      <c r="Q365" s="15">
        <v>6832132975.6000004</v>
      </c>
      <c r="R365" s="7"/>
      <c r="S365" s="15">
        <v>3256050426.8499999</v>
      </c>
      <c r="T365" s="15">
        <v>-9873848.6899999995</v>
      </c>
      <c r="U365" s="16">
        <v>0.98780000000000001</v>
      </c>
      <c r="V365" s="16">
        <v>1</v>
      </c>
      <c r="W365" s="15">
        <v>0</v>
      </c>
      <c r="X365" s="15">
        <v>0</v>
      </c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</row>
    <row r="366" spans="1:39" ht="12.95" customHeight="1">
      <c r="A366" s="8" t="s">
        <v>751</v>
      </c>
      <c r="B366" s="8" t="s">
        <v>894</v>
      </c>
      <c r="C366" s="6" t="s">
        <v>122</v>
      </c>
      <c r="D366" s="7"/>
      <c r="E366" s="6" t="s">
        <v>122</v>
      </c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15">
        <v>84057262.310890585</v>
      </c>
      <c r="R366" s="7"/>
      <c r="S366" s="7"/>
      <c r="T366" s="7"/>
      <c r="U366" s="16">
        <v>1.2200000000000001E-2</v>
      </c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</row>
    <row r="367" spans="1:39" ht="12.95" customHeight="1">
      <c r="A367" s="8" t="s">
        <v>751</v>
      </c>
      <c r="B367" s="8" t="s">
        <v>894</v>
      </c>
      <c r="C367" s="6" t="s">
        <v>123</v>
      </c>
      <c r="D367" s="7"/>
      <c r="E367" s="6" t="s">
        <v>123</v>
      </c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15">
        <v>6916190237.9108906</v>
      </c>
      <c r="R367" s="7"/>
      <c r="S367" s="7"/>
      <c r="T367" s="7"/>
      <c r="U367" s="16">
        <v>1</v>
      </c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</row>
    <row r="368" spans="1:39" ht="12.95" customHeight="1">
      <c r="A368" s="2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</row>
  </sheetData>
  <mergeCells count="2">
    <mergeCell ref="A1:B1"/>
    <mergeCell ref="A2:B2"/>
  </mergeCells>
  <pageMargins left="0" right="0" top="0" bottom="0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15D37-8227-4597-ACCD-034088D9F048}">
  <dimension ref="A1:E154"/>
  <sheetViews>
    <sheetView workbookViewId="0">
      <selection activeCell="XFD91" sqref="XFD91"/>
    </sheetView>
  </sheetViews>
  <sheetFormatPr defaultRowHeight="15"/>
  <cols>
    <col min="1" max="1" width="25.28515625" bestFit="1" customWidth="1"/>
    <col min="2" max="2" width="44.140625" bestFit="1" customWidth="1"/>
    <col min="3" max="3" width="20.28515625" bestFit="1" customWidth="1"/>
    <col min="4" max="4" width="19.85546875" bestFit="1" customWidth="1"/>
    <col min="5" max="5" width="23.85546875" bestFit="1" customWidth="1"/>
  </cols>
  <sheetData>
    <row r="1" spans="1:5" ht="18.75">
      <c r="A1" s="39" t="s">
        <v>767</v>
      </c>
      <c r="B1" s="34"/>
      <c r="C1" s="34"/>
      <c r="D1" s="34"/>
      <c r="E1" s="34"/>
    </row>
    <row r="2" spans="1:5">
      <c r="A2" s="34" t="s">
        <v>768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769</v>
      </c>
      <c r="D4" s="4" t="s">
        <v>770</v>
      </c>
      <c r="E4" s="4" t="s">
        <v>771</v>
      </c>
    </row>
    <row r="5" spans="1:5">
      <c r="A5" t="str" cm="1">
        <f t="array" ref="A5:A73">_xlfn.LET(_xlpm.isins,_xlfn.ANCHORARRAY('Equity Lookup'!$A$7),_xlpm.qltef,_xlfn.ANCHORARRAY('Equity Lookup'!$C$7),_xlpm.qesg,_xlfn.ANCHORARRAY('Equity Lookup'!$D$7),_xlfn._xlws.FILTER(_xlpm.isins,(_xlpm.qltef&gt;0)+(_xlpm.qesg&gt;0)))</f>
        <v>INE009A01021</v>
      </c>
      <c r="B5" t="str" cm="1">
        <f t="array" ref="B5:B73">_xlfn.LET(_xlpm.isins,_xlfn.ANCHORARRAY('Equity Lookup'!$A$7),_xlpm.names,_xlfn.ANCHORARRAY('Equity Lookup'!$B$7),_xlpm.qltef,_xlfn.ANCHORARRAY('Equity Lookup'!$C$7),_xlpm.qesg,_xlfn.ANCHORARRAY('Equity Lookup'!$D$7),_xlfn._xlws.FILTER(_xlpm.names,(_xlpm.qltef&gt;0)+(_xlpm.qesg&gt;0)))</f>
        <v>Infosys Ltd</v>
      </c>
      <c r="C5" cm="1">
        <f t="array" ref="C5:C73">_xlfn.LET(_xlpm.isins,_xlfn.ANCHORARRAY('Equity Lookup'!$A$7),_xlpm.qltef,_xlfn.ANCHORARRAY('Equity Lookup'!$C$7),_xlpm.qesg,_xlfn.ANCHORARRAY('Equity Lookup'!$D$7),_xlfn._xlws.FILTER(_xlpm.qltef,(_xlpm.qltef&gt;0)+(_xlpm.qesg&gt;0)))</f>
        <v>3.92</v>
      </c>
      <c r="D5" cm="1">
        <f t="array" ref="D5:D73">_xlfn.LET(_xlpm.isins,_xlfn.ANCHORARRAY('Equity Lookup'!$A$7),_xlpm.qltef,_xlfn.ANCHORARRAY('Equity Lookup'!$C$7),_xlpm.qesg,_xlfn.ANCHORARRAY('Equity Lookup'!$D$7),_xlfn._xlws.FILTER(_xlpm.qesg,(_xlpm.qltef&gt;0)+(_xlpm.qesg&gt;0)))</f>
        <v>2</v>
      </c>
      <c r="E5" cm="1">
        <f t="array" ref="E5:E73">_xlfn.MAP(_xlfn.ANCHORARRAY(C5),_xlfn.ANCHORARRAY(D5),_xlfn.LAMBDA(_xlpm.a,_xlpm.b,MIN(_xlpm.a,_xlpm.b)))</f>
        <v>2</v>
      </c>
    </row>
    <row r="6" spans="1:5">
      <c r="A6" t="str">
        <v>INE040A01034</v>
      </c>
      <c r="B6" t="str">
        <v>HDFC Bank Ltd</v>
      </c>
      <c r="C6">
        <v>7.75</v>
      </c>
      <c r="D6">
        <v>4.37</v>
      </c>
      <c r="E6">
        <v>4.37</v>
      </c>
    </row>
    <row r="7" spans="1:5">
      <c r="A7" t="str">
        <v>INE059A01026</v>
      </c>
      <c r="B7" t="str">
        <v>Cipla Ltd</v>
      </c>
      <c r="C7">
        <v>2.94</v>
      </c>
      <c r="D7">
        <v>0</v>
      </c>
      <c r="E7">
        <v>0</v>
      </c>
    </row>
    <row r="8" spans="1:5">
      <c r="A8" t="str">
        <v>INE062A01020</v>
      </c>
      <c r="B8" t="str">
        <v>State Bank of India</v>
      </c>
      <c r="C8">
        <v>2.5700000000000003</v>
      </c>
      <c r="D8">
        <v>0</v>
      </c>
      <c r="E8">
        <v>0</v>
      </c>
    </row>
    <row r="9" spans="1:5">
      <c r="A9" t="str">
        <v>INE066A01021</v>
      </c>
      <c r="B9" t="str">
        <v>Eicher Motors Limited</v>
      </c>
      <c r="C9">
        <v>0</v>
      </c>
      <c r="D9">
        <v>1.82</v>
      </c>
      <c r="E9">
        <v>0</v>
      </c>
    </row>
    <row r="10" spans="1:5">
      <c r="A10" t="str">
        <v>INE075A01022</v>
      </c>
      <c r="B10" t="str">
        <v>Wipro Ltd</v>
      </c>
      <c r="C10">
        <v>2.52</v>
      </c>
      <c r="D10">
        <v>0.51</v>
      </c>
      <c r="E10">
        <v>0.51</v>
      </c>
    </row>
    <row r="11" spans="1:5">
      <c r="A11" t="str">
        <v>INE07Y701011</v>
      </c>
      <c r="B11" t="str">
        <v>Hitachi Energy India Limited</v>
      </c>
      <c r="C11">
        <v>0</v>
      </c>
      <c r="D11">
        <v>2.35</v>
      </c>
      <c r="E11">
        <v>0</v>
      </c>
    </row>
    <row r="12" spans="1:5">
      <c r="A12" t="str">
        <v>INE081A01020</v>
      </c>
      <c r="B12" t="str">
        <v>Tata Steel Ltd</v>
      </c>
      <c r="C12">
        <v>0.45999999999999996</v>
      </c>
      <c r="D12">
        <v>0</v>
      </c>
      <c r="E12">
        <v>0</v>
      </c>
    </row>
    <row r="13" spans="1:5">
      <c r="A13" t="str">
        <v>INE089A01031</v>
      </c>
      <c r="B13" t="str">
        <v>Dr Reddys Laboratories Ltd</v>
      </c>
      <c r="C13">
        <v>2.4500000000000002</v>
      </c>
      <c r="D13">
        <v>0</v>
      </c>
      <c r="E13">
        <v>0</v>
      </c>
    </row>
    <row r="14" spans="1:5">
      <c r="A14" t="str">
        <v>INE090A01021</v>
      </c>
      <c r="B14" t="str">
        <v>ICICI Bank Ltd</v>
      </c>
      <c r="C14">
        <v>7.2499999999999991</v>
      </c>
      <c r="D14">
        <v>0</v>
      </c>
      <c r="E14">
        <v>0</v>
      </c>
    </row>
    <row r="15" spans="1:5">
      <c r="A15" t="str">
        <v>INE092A01019</v>
      </c>
      <c r="B15" t="str">
        <v>Tata Chemicals Ltd</v>
      </c>
      <c r="C15">
        <v>0</v>
      </c>
      <c r="D15">
        <v>1.1199999999999999</v>
      </c>
      <c r="E15">
        <v>0</v>
      </c>
    </row>
    <row r="16" spans="1:5">
      <c r="A16" t="str">
        <v>INE095A01012</v>
      </c>
      <c r="B16" t="str">
        <v>Indusind Bank Ltd</v>
      </c>
      <c r="C16">
        <v>2.12</v>
      </c>
      <c r="D16">
        <v>0.91999999999999993</v>
      </c>
      <c r="E16">
        <v>0.91999999999999993</v>
      </c>
    </row>
    <row r="17" spans="1:5">
      <c r="A17" t="str">
        <v>INE0KCE01017</v>
      </c>
      <c r="B17" t="str">
        <v>Eureka Forbes Ltd</v>
      </c>
      <c r="C17">
        <v>0</v>
      </c>
      <c r="D17">
        <v>0.98</v>
      </c>
      <c r="E17">
        <v>0</v>
      </c>
    </row>
    <row r="18" spans="1:5">
      <c r="A18" t="str">
        <v>INE0V6F01027</v>
      </c>
      <c r="B18" t="str">
        <v>Hyundai Motor India Ltd</v>
      </c>
      <c r="C18">
        <v>0</v>
      </c>
      <c r="D18">
        <v>1.02</v>
      </c>
      <c r="E18">
        <v>0</v>
      </c>
    </row>
    <row r="19" spans="1:5">
      <c r="A19" t="str">
        <v>INE101A01026</v>
      </c>
      <c r="B19" t="str">
        <v>Mahindra &amp; Mahindra Ltd</v>
      </c>
      <c r="C19">
        <v>1.28</v>
      </c>
      <c r="D19">
        <v>2.16</v>
      </c>
      <c r="E19">
        <v>1.28</v>
      </c>
    </row>
    <row r="20" spans="1:5">
      <c r="A20" t="str">
        <v>INE111A01025</v>
      </c>
      <c r="B20" t="str">
        <v>Container Corporation of India Ltd</v>
      </c>
      <c r="C20">
        <v>3.1300000000000003</v>
      </c>
      <c r="D20">
        <v>0</v>
      </c>
      <c r="E20">
        <v>0</v>
      </c>
    </row>
    <row r="21" spans="1:5">
      <c r="A21" t="str">
        <v>INE115A01026</v>
      </c>
      <c r="B21" t="str">
        <v>LIC Housing Finance Ltd</v>
      </c>
      <c r="C21">
        <v>2.77</v>
      </c>
      <c r="D21">
        <v>0</v>
      </c>
      <c r="E21">
        <v>0</v>
      </c>
    </row>
    <row r="22" spans="1:5">
      <c r="A22" t="str">
        <v>INE117A01022</v>
      </c>
      <c r="B22" t="str">
        <v>ABB India Ltd</v>
      </c>
      <c r="C22">
        <v>0</v>
      </c>
      <c r="D22">
        <v>1.23</v>
      </c>
      <c r="E22">
        <v>0</v>
      </c>
    </row>
    <row r="23" spans="1:5">
      <c r="A23" t="str">
        <v>INE118D01016</v>
      </c>
      <c r="B23" t="str">
        <v>Nuvoco Vistas Corporation Limited</v>
      </c>
      <c r="C23">
        <v>2.68</v>
      </c>
      <c r="D23">
        <v>0.96</v>
      </c>
      <c r="E23">
        <v>0.96</v>
      </c>
    </row>
    <row r="24" spans="1:5">
      <c r="A24" t="str">
        <v>INE129A01019</v>
      </c>
      <c r="B24" t="str">
        <v>Gail (India) Ltd</v>
      </c>
      <c r="C24">
        <v>2.76</v>
      </c>
      <c r="D24">
        <v>0</v>
      </c>
      <c r="E24">
        <v>0</v>
      </c>
    </row>
    <row r="25" spans="1:5">
      <c r="A25" t="str">
        <v>INE151A01013</v>
      </c>
      <c r="B25" t="str">
        <v>Tata Communications Ltd</v>
      </c>
      <c r="C25">
        <v>0</v>
      </c>
      <c r="D25">
        <v>1.34</v>
      </c>
      <c r="E25">
        <v>0</v>
      </c>
    </row>
    <row r="26" spans="1:5">
      <c r="A26" t="str">
        <v>INE158A01026</v>
      </c>
      <c r="B26" t="str">
        <v>Hero MotoCorp Ltd</v>
      </c>
      <c r="C26">
        <v>2.82</v>
      </c>
      <c r="D26">
        <v>1.3299999999999998</v>
      </c>
      <c r="E26">
        <v>1.3299999999999998</v>
      </c>
    </row>
    <row r="27" spans="1:5">
      <c r="A27" t="str">
        <v>INE171A01029</v>
      </c>
      <c r="B27" t="str">
        <v>The Federal Bank Limited</v>
      </c>
      <c r="C27">
        <v>0</v>
      </c>
      <c r="D27">
        <v>3.18</v>
      </c>
      <c r="E27">
        <v>0</v>
      </c>
    </row>
    <row r="28" spans="1:5">
      <c r="A28" t="str">
        <v>INE172A01027</v>
      </c>
      <c r="B28" t="str">
        <v>Castrol India Ltd</v>
      </c>
      <c r="C28">
        <v>0</v>
      </c>
      <c r="D28">
        <v>1.87</v>
      </c>
      <c r="E28">
        <v>0</v>
      </c>
    </row>
    <row r="29" spans="1:5">
      <c r="A29" t="str">
        <v>INE176B01034</v>
      </c>
      <c r="B29" t="str">
        <v>Havells India Ltd</v>
      </c>
      <c r="C29">
        <v>0</v>
      </c>
      <c r="D29">
        <v>1.6199999999999999</v>
      </c>
      <c r="E29">
        <v>0</v>
      </c>
    </row>
    <row r="30" spans="1:5">
      <c r="A30" t="str">
        <v>INE196A01026</v>
      </c>
      <c r="B30" t="str">
        <v>Marico Ltd</v>
      </c>
      <c r="C30">
        <v>0</v>
      </c>
      <c r="D30">
        <v>3.83</v>
      </c>
      <c r="E30">
        <v>0</v>
      </c>
    </row>
    <row r="31" spans="1:5">
      <c r="A31" t="str">
        <v>INE225D01027</v>
      </c>
      <c r="B31" t="str">
        <v>Symphony Ltd</v>
      </c>
      <c r="C31">
        <v>0</v>
      </c>
      <c r="D31">
        <v>0.82000000000000006</v>
      </c>
      <c r="E31">
        <v>0</v>
      </c>
    </row>
    <row r="32" spans="1:5">
      <c r="A32" t="str">
        <v>INE226A01021</v>
      </c>
      <c r="B32" t="str">
        <v>Voltas Ltd</v>
      </c>
      <c r="C32">
        <v>0</v>
      </c>
      <c r="D32">
        <v>1.44</v>
      </c>
      <c r="E32">
        <v>0</v>
      </c>
    </row>
    <row r="33" spans="1:5">
      <c r="A33" t="str">
        <v>INE237A01036</v>
      </c>
      <c r="B33" t="str">
        <v>Kotak Mahindra Bank Ltd</v>
      </c>
      <c r="C33">
        <v>4.03</v>
      </c>
      <c r="D33">
        <v>2.74</v>
      </c>
      <c r="E33">
        <v>2.74</v>
      </c>
    </row>
    <row r="34" spans="1:5">
      <c r="A34" t="str">
        <v>INE238A01034</v>
      </c>
      <c r="B34" t="str">
        <v>Axis Bank Ltd</v>
      </c>
      <c r="C34">
        <v>3.62</v>
      </c>
      <c r="D34">
        <v>0</v>
      </c>
      <c r="E34">
        <v>0</v>
      </c>
    </row>
    <row r="35" spans="1:5">
      <c r="A35" t="str">
        <v>INE259A01022</v>
      </c>
      <c r="B35" t="str">
        <v>Colgate Palmolive India Ltd</v>
      </c>
      <c r="C35">
        <v>0</v>
      </c>
      <c r="D35">
        <v>0.95</v>
      </c>
      <c r="E35">
        <v>0</v>
      </c>
    </row>
    <row r="36" spans="1:5">
      <c r="A36" t="str">
        <v>INE262H01021</v>
      </c>
      <c r="B36" t="str">
        <v>Persistent Systems Ltd</v>
      </c>
      <c r="C36">
        <v>0</v>
      </c>
      <c r="D36">
        <v>2.6599999999999997</v>
      </c>
      <c r="E36">
        <v>0</v>
      </c>
    </row>
    <row r="37" spans="1:5">
      <c r="A37" t="str">
        <v>INE280A01028</v>
      </c>
      <c r="B37" t="str">
        <v>Titan Company Limited</v>
      </c>
      <c r="C37">
        <v>0</v>
      </c>
      <c r="D37">
        <v>1.9900000000000002</v>
      </c>
      <c r="E37">
        <v>0</v>
      </c>
    </row>
    <row r="38" spans="1:5">
      <c r="A38" t="str">
        <v>INE285A01027</v>
      </c>
      <c r="B38" t="str">
        <v>Elgi Equipments Ltd</v>
      </c>
      <c r="C38">
        <v>0</v>
      </c>
      <c r="D38">
        <v>1.0900000000000001</v>
      </c>
      <c r="E38">
        <v>0</v>
      </c>
    </row>
    <row r="39" spans="1:5">
      <c r="A39" t="str">
        <v>INE296A01032</v>
      </c>
      <c r="B39" t="str">
        <v>Bajaj Finance Ltd</v>
      </c>
      <c r="C39">
        <v>0</v>
      </c>
      <c r="D39">
        <v>3.4299999999999997</v>
      </c>
      <c r="E39">
        <v>0</v>
      </c>
    </row>
    <row r="40" spans="1:5">
      <c r="A40" t="str">
        <v>INE299U01018</v>
      </c>
      <c r="B40" t="str">
        <v>Crompton Greaves Consumer Electricals Limited</v>
      </c>
      <c r="C40">
        <v>3.63</v>
      </c>
      <c r="D40">
        <v>1.78</v>
      </c>
      <c r="E40">
        <v>1.78</v>
      </c>
    </row>
    <row r="41" spans="1:5">
      <c r="A41" t="str">
        <v>INE302A01020</v>
      </c>
      <c r="B41" t="str">
        <v>Exide Industries Ltd</v>
      </c>
      <c r="C41">
        <v>3.39</v>
      </c>
      <c r="D41">
        <v>0</v>
      </c>
      <c r="E41">
        <v>0</v>
      </c>
    </row>
    <row r="42" spans="1:5">
      <c r="A42" t="str">
        <v>INE323A01026</v>
      </c>
      <c r="B42" t="str">
        <v>Bosch Ltd</v>
      </c>
      <c r="C42">
        <v>0</v>
      </c>
      <c r="D42">
        <v>2.46</v>
      </c>
      <c r="E42">
        <v>0</v>
      </c>
    </row>
    <row r="43" spans="1:5">
      <c r="A43" t="str">
        <v>INE371P01015</v>
      </c>
      <c r="B43" t="str">
        <v>Amber Enterprises India Limited</v>
      </c>
      <c r="C43">
        <v>0</v>
      </c>
      <c r="D43">
        <v>1.78</v>
      </c>
      <c r="E43">
        <v>0</v>
      </c>
    </row>
    <row r="44" spans="1:5">
      <c r="A44" t="str">
        <v>INE387A01021</v>
      </c>
      <c r="B44" t="str">
        <v>Sundram Fasteners Ltd</v>
      </c>
      <c r="C44">
        <v>0</v>
      </c>
      <c r="D44">
        <v>1.1400000000000001</v>
      </c>
      <c r="E44">
        <v>0</v>
      </c>
    </row>
    <row r="45" spans="1:5">
      <c r="A45" t="str">
        <v>INE397D01024</v>
      </c>
      <c r="B45" t="str">
        <v>Bharti Airtel Ltd</v>
      </c>
      <c r="C45">
        <v>3.09</v>
      </c>
      <c r="D45">
        <v>0</v>
      </c>
      <c r="E45">
        <v>0</v>
      </c>
    </row>
    <row r="46" spans="1:5">
      <c r="A46" t="str">
        <v>INE398R01022</v>
      </c>
      <c r="B46" t="str">
        <v>Syngene International Ltd</v>
      </c>
      <c r="C46">
        <v>0</v>
      </c>
      <c r="D46">
        <v>0.95</v>
      </c>
      <c r="E46">
        <v>0</v>
      </c>
    </row>
    <row r="47" spans="1:5">
      <c r="A47" t="str">
        <v>INE404A01024</v>
      </c>
      <c r="B47" t="str">
        <v>Aditya Birla Sun Life AMC Limited</v>
      </c>
      <c r="C47">
        <v>2.36</v>
      </c>
      <c r="D47">
        <v>0</v>
      </c>
      <c r="E47">
        <v>0</v>
      </c>
    </row>
    <row r="48" spans="1:5">
      <c r="A48" t="str">
        <v>INE410B01037</v>
      </c>
      <c r="B48" t="str">
        <v>Vinati Organics Limited</v>
      </c>
      <c r="C48">
        <v>0</v>
      </c>
      <c r="D48">
        <v>1</v>
      </c>
      <c r="E48">
        <v>0</v>
      </c>
    </row>
    <row r="49" spans="1:5">
      <c r="A49" t="str">
        <v>INE410P01011</v>
      </c>
      <c r="B49" t="str">
        <v>Narayana Hrudayalaya Limited</v>
      </c>
      <c r="C49">
        <v>0</v>
      </c>
      <c r="D49">
        <v>1.9900000000000002</v>
      </c>
      <c r="E49">
        <v>0</v>
      </c>
    </row>
    <row r="50" spans="1:5">
      <c r="A50" t="str">
        <v>INE429E01023</v>
      </c>
      <c r="B50" t="str">
        <v>Safari Industries (India) Limited</v>
      </c>
      <c r="C50">
        <v>0</v>
      </c>
      <c r="D50">
        <v>1.1299999999999999</v>
      </c>
      <c r="E50">
        <v>0</v>
      </c>
    </row>
    <row r="51" spans="1:5">
      <c r="A51" t="str">
        <v>INE467B01029</v>
      </c>
      <c r="B51" t="str">
        <v>Tata Consultancy Services Ltd</v>
      </c>
      <c r="C51">
        <v>4.1300000000000008</v>
      </c>
      <c r="D51">
        <v>1.6099999999999999</v>
      </c>
      <c r="E51">
        <v>1.6099999999999999</v>
      </c>
    </row>
    <row r="52" spans="1:5">
      <c r="A52" t="str">
        <v>INE484J01027</v>
      </c>
      <c r="B52" t="str">
        <v>Godrej Properties Ltd</v>
      </c>
      <c r="C52">
        <v>2.4299999999999997</v>
      </c>
      <c r="D52">
        <v>0</v>
      </c>
      <c r="E52">
        <v>0</v>
      </c>
    </row>
    <row r="53" spans="1:5">
      <c r="A53" t="str">
        <v>INE494B01023</v>
      </c>
      <c r="B53" t="str">
        <v>TVS Motor Company Ltd</v>
      </c>
      <c r="C53">
        <v>0</v>
      </c>
      <c r="D53">
        <v>5.29</v>
      </c>
      <c r="E53">
        <v>0</v>
      </c>
    </row>
    <row r="54" spans="1:5">
      <c r="A54" t="str">
        <v>INE570A01022</v>
      </c>
      <c r="B54" t="str">
        <v>ION Exchange (India) Limited</v>
      </c>
      <c r="C54">
        <v>0</v>
      </c>
      <c r="D54">
        <v>2.21</v>
      </c>
      <c r="E54">
        <v>0</v>
      </c>
    </row>
    <row r="55" spans="1:5">
      <c r="A55" t="str">
        <v>INE575P01011</v>
      </c>
      <c r="B55" t="str">
        <v>Star Health and Allied Insurance Co Ltd</v>
      </c>
      <c r="C55">
        <v>3.6900000000000004</v>
      </c>
      <c r="D55">
        <v>0</v>
      </c>
      <c r="E55">
        <v>0</v>
      </c>
    </row>
    <row r="56" spans="1:5">
      <c r="A56" t="str">
        <v>INE585B01010</v>
      </c>
      <c r="B56" t="str">
        <v>Maruti Suzuki India Ltd</v>
      </c>
      <c r="C56">
        <v>0</v>
      </c>
      <c r="D56">
        <v>1.96</v>
      </c>
      <c r="E56">
        <v>0</v>
      </c>
    </row>
    <row r="57" spans="1:5">
      <c r="A57" t="str">
        <v>INE596I01020</v>
      </c>
      <c r="B57" t="str">
        <v>Computer Age Management Services Limited</v>
      </c>
      <c r="C57">
        <v>0</v>
      </c>
      <c r="D57">
        <v>2.19</v>
      </c>
      <c r="E57">
        <v>0</v>
      </c>
    </row>
    <row r="58" spans="1:5">
      <c r="A58" t="str">
        <v>INE600L01024</v>
      </c>
      <c r="B58" t="str">
        <v>Dr. Lal Pathlabs Limited</v>
      </c>
      <c r="C58">
        <v>0</v>
      </c>
      <c r="D58">
        <v>1.5699999999999998</v>
      </c>
      <c r="E58">
        <v>0</v>
      </c>
    </row>
    <row r="59" spans="1:5">
      <c r="A59" t="str">
        <v>INE613A01020</v>
      </c>
      <c r="B59" t="str">
        <v>Rallis India Ltd</v>
      </c>
      <c r="C59">
        <v>0</v>
      </c>
      <c r="D59">
        <v>1.53</v>
      </c>
      <c r="E59">
        <v>0</v>
      </c>
    </row>
    <row r="60" spans="1:5">
      <c r="A60" t="str">
        <v>INE669C01036</v>
      </c>
      <c r="B60" t="str">
        <v>Tech Mahindra Ltd</v>
      </c>
      <c r="C60">
        <v>3.0700000000000003</v>
      </c>
      <c r="D60">
        <v>0</v>
      </c>
      <c r="E60">
        <v>0</v>
      </c>
    </row>
    <row r="61" spans="1:5">
      <c r="A61" t="str">
        <v>INE726G01019</v>
      </c>
      <c r="B61" t="str">
        <v>ICICI Prudential Life Insurance Company Limited</v>
      </c>
      <c r="C61">
        <v>3.2300000000000004</v>
      </c>
      <c r="D61">
        <v>2.09</v>
      </c>
      <c r="E61">
        <v>2.09</v>
      </c>
    </row>
    <row r="62" spans="1:5">
      <c r="A62" t="str">
        <v>INE736A01011</v>
      </c>
      <c r="B62" t="str">
        <v>Central Depository Services (India) Limited</v>
      </c>
      <c r="C62">
        <v>0</v>
      </c>
      <c r="D62">
        <v>2.0099999999999998</v>
      </c>
      <c r="E62">
        <v>0</v>
      </c>
    </row>
    <row r="63" spans="1:5">
      <c r="A63" t="str">
        <v>INE765G01017</v>
      </c>
      <c r="B63" t="str">
        <v>ICICI Lombard General Insurance Company Ltd</v>
      </c>
      <c r="C63">
        <v>1.95</v>
      </c>
      <c r="D63">
        <v>2.41</v>
      </c>
      <c r="E63">
        <v>1.95</v>
      </c>
    </row>
    <row r="64" spans="1:5">
      <c r="A64" t="str">
        <v>INE795G01014</v>
      </c>
      <c r="B64" t="str">
        <v>HDFC Life Insurance Company Limited</v>
      </c>
      <c r="C64">
        <v>2.1800000000000002</v>
      </c>
      <c r="D64">
        <v>2.93</v>
      </c>
      <c r="E64">
        <v>2.1800000000000002</v>
      </c>
    </row>
    <row r="65" spans="1:5">
      <c r="A65" t="str">
        <v>INE818H01020</v>
      </c>
      <c r="B65" t="str">
        <v>LT Foods Ltd</v>
      </c>
      <c r="C65">
        <v>0</v>
      </c>
      <c r="D65">
        <v>1.78</v>
      </c>
      <c r="E65">
        <v>0</v>
      </c>
    </row>
    <row r="66" spans="1:5">
      <c r="A66" t="str">
        <v>INE844O01030</v>
      </c>
      <c r="B66" t="str">
        <v>Gujarat Gas Ltd</v>
      </c>
      <c r="C66">
        <v>1.51</v>
      </c>
      <c r="D66">
        <v>0</v>
      </c>
      <c r="E66">
        <v>0</v>
      </c>
    </row>
    <row r="67" spans="1:5">
      <c r="A67" t="str">
        <v>INE860A01027</v>
      </c>
      <c r="B67" t="str">
        <v>HCL Technologies Ltd</v>
      </c>
      <c r="C67">
        <v>0</v>
      </c>
      <c r="D67">
        <v>1.51</v>
      </c>
      <c r="E67">
        <v>0</v>
      </c>
    </row>
    <row r="68" spans="1:5">
      <c r="A68" t="str">
        <v>INE917I01010</v>
      </c>
      <c r="B68" t="str">
        <v>Bajaj Auto Ltd</v>
      </c>
      <c r="C68">
        <v>1.46</v>
      </c>
      <c r="D68">
        <v>1.53</v>
      </c>
      <c r="E68">
        <v>1.46</v>
      </c>
    </row>
    <row r="69" spans="1:5">
      <c r="A69" t="str">
        <v>INE918I01026</v>
      </c>
      <c r="B69" t="str">
        <v>Bajaj Finserv Ltd</v>
      </c>
      <c r="C69">
        <v>0</v>
      </c>
      <c r="D69">
        <v>1.78</v>
      </c>
      <c r="E69">
        <v>0</v>
      </c>
    </row>
    <row r="70" spans="1:5">
      <c r="A70" t="str">
        <v>INE925R01014</v>
      </c>
      <c r="B70" t="str">
        <v>CMS Info System Limited</v>
      </c>
      <c r="C70">
        <v>2.1999999999999997</v>
      </c>
      <c r="D70">
        <v>0</v>
      </c>
      <c r="E70">
        <v>0</v>
      </c>
    </row>
    <row r="71" spans="1:5">
      <c r="A71" t="str">
        <v>INE935N01020</v>
      </c>
      <c r="B71" t="str">
        <v>Dixon Technologies (India) Limited</v>
      </c>
      <c r="C71">
        <v>0</v>
      </c>
      <c r="D71">
        <v>0.94000000000000006</v>
      </c>
      <c r="E71">
        <v>0</v>
      </c>
    </row>
    <row r="72" spans="1:5">
      <c r="A72" t="str">
        <v>INE956G01038</v>
      </c>
      <c r="B72" t="str">
        <v>VA Tech Wabag Ltd</v>
      </c>
      <c r="C72">
        <v>0</v>
      </c>
      <c r="D72">
        <v>3.32</v>
      </c>
      <c r="E72">
        <v>0</v>
      </c>
    </row>
    <row r="73" spans="1:5">
      <c r="A73" t="str">
        <v>INE967H01025</v>
      </c>
      <c r="B73" t="str">
        <v>Krishna Institute Of Medical Sciences Limited</v>
      </c>
      <c r="C73">
        <v>0</v>
      </c>
      <c r="D73">
        <v>1.31</v>
      </c>
      <c r="E73">
        <v>0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69</v>
      </c>
    </row>
    <row r="152" spans="1:2">
      <c r="A152" t="s">
        <v>790</v>
      </c>
      <c r="B152" cm="1">
        <f t="array" ref="B152">SUMPRODUCT((_xlfn.ANCHORARRAY(C5)&gt;0)*(_xlfn.ANCHORARRAY(D5)&gt;0))</f>
        <v>14</v>
      </c>
    </row>
    <row r="154" spans="1:2">
      <c r="A154" s="3" t="s">
        <v>772</v>
      </c>
      <c r="B154" s="32">
        <f>SUM(_xlfn.ANCHORARRAY(E5))</f>
        <v>25.18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4168A-8C0E-481B-89A9-404479B3BE3F}">
  <dimension ref="A1:E154"/>
  <sheetViews>
    <sheetView topLeftCell="A72" workbookViewId="0">
      <selection activeCell="A72" sqref="A72:E73"/>
    </sheetView>
  </sheetViews>
  <sheetFormatPr defaultRowHeight="15"/>
  <cols>
    <col min="1" max="1" width="25.28515625" bestFit="1" customWidth="1"/>
    <col min="2" max="2" width="44.140625" bestFit="1" customWidth="1"/>
    <col min="3" max="3" width="20.28515625" bestFit="1" customWidth="1"/>
    <col min="4" max="4" width="24" bestFit="1" customWidth="1"/>
    <col min="5" max="5" width="23.85546875" bestFit="1" customWidth="1"/>
  </cols>
  <sheetData>
    <row r="1" spans="1:5" ht="18.75">
      <c r="A1" s="39" t="s">
        <v>773</v>
      </c>
      <c r="B1" s="34"/>
      <c r="C1" s="34"/>
      <c r="D1" s="34"/>
      <c r="E1" s="34"/>
    </row>
    <row r="2" spans="1:5">
      <c r="A2" s="34" t="s">
        <v>768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769</v>
      </c>
      <c r="D4" s="4" t="s">
        <v>774</v>
      </c>
      <c r="E4" s="4" t="s">
        <v>771</v>
      </c>
    </row>
    <row r="5" spans="1:5">
      <c r="A5" t="str" cm="1">
        <f t="array" ref="A5:A72">_xlfn._xlws.FILTER('Equity Lookup'!$A$7:$A$200,('Equity Lookup'!$C$7:$C$200&gt;0)+('Equity Lookup'!$E$7:$E$200&gt;0))</f>
        <v>INE009A01021</v>
      </c>
      <c r="B5" t="str" cm="1">
        <f t="array" ref="B5:B72">_xlfn._xlws.FILTER('Equity Lookup'!$B$7:$B$200,('Equity Lookup'!$C$7:$C$200&gt;0)+('Equity Lookup'!$E$7:$E$200&gt;0))</f>
        <v>Infosys Ltd</v>
      </c>
      <c r="C5" cm="1">
        <f t="array" ref="C5:C72">_xlfn._xlws.FILTER('Equity Lookup'!$C$7:$C$200,('Equity Lookup'!$C$7:$C$200&gt;0)+('Equity Lookup'!$E$7:$E$200&gt;0))</f>
        <v>3.92</v>
      </c>
      <c r="D5" cm="1">
        <f t="array" ref="D5:D72">_xlfn._xlws.FILTER('Equity Lookup'!$E$7:$E$200,('Equity Lookup'!$C$7:$C$200&gt;0)+('Equity Lookup'!$E$7:$E$200&gt;0))</f>
        <v>1.9300000000000002</v>
      </c>
      <c r="E5" cm="1">
        <f t="array" ref="E5:E72">_xlfn.MAP(_xlfn.ANCHORARRAY(C5),_xlfn.ANCHORARRAY(D5),_xlfn.LAMBDA(_xlpm.a,_xlpm.b,MIN(_xlpm.a,_xlpm.b)))</f>
        <v>1.9300000000000002</v>
      </c>
    </row>
    <row r="6" spans="1:5">
      <c r="A6" t="str">
        <v>INE02PY01013</v>
      </c>
      <c r="B6" t="str">
        <v>Borosil Limited</v>
      </c>
      <c r="C6">
        <v>0</v>
      </c>
      <c r="D6">
        <v>0.86</v>
      </c>
      <c r="E6">
        <v>0</v>
      </c>
    </row>
    <row r="7" spans="1:5">
      <c r="A7" t="str">
        <v>INE040A01034</v>
      </c>
      <c r="B7" t="str">
        <v>HDFC Bank Ltd</v>
      </c>
      <c r="C7">
        <v>7.75</v>
      </c>
      <c r="D7">
        <v>0</v>
      </c>
      <c r="E7">
        <v>0</v>
      </c>
    </row>
    <row r="8" spans="1:5">
      <c r="A8" t="str">
        <v>INE059A01026</v>
      </c>
      <c r="B8" t="str">
        <v>Cipla Ltd</v>
      </c>
      <c r="C8">
        <v>2.94</v>
      </c>
      <c r="D8">
        <v>0</v>
      </c>
      <c r="E8">
        <v>0</v>
      </c>
    </row>
    <row r="9" spans="1:5">
      <c r="A9" t="str">
        <v>INE062A01020</v>
      </c>
      <c r="B9" t="str">
        <v>State Bank of India</v>
      </c>
      <c r="C9">
        <v>2.5700000000000003</v>
      </c>
      <c r="D9">
        <v>0</v>
      </c>
      <c r="E9">
        <v>0</v>
      </c>
    </row>
    <row r="10" spans="1:5">
      <c r="A10" t="str">
        <v>INE066A01021</v>
      </c>
      <c r="B10" t="str">
        <v>Eicher Motors Limited</v>
      </c>
      <c r="C10">
        <v>0</v>
      </c>
      <c r="D10">
        <v>2.92</v>
      </c>
      <c r="E10">
        <v>0</v>
      </c>
    </row>
    <row r="11" spans="1:5">
      <c r="A11" t="str">
        <v>INE075A01022</v>
      </c>
      <c r="B11" t="str">
        <v>Wipro Ltd</v>
      </c>
      <c r="C11">
        <v>2.52</v>
      </c>
      <c r="D11">
        <v>0</v>
      </c>
      <c r="E11">
        <v>0</v>
      </c>
    </row>
    <row r="12" spans="1:5">
      <c r="A12" t="str">
        <v>INE07Y701011</v>
      </c>
      <c r="B12" t="str">
        <v>Hitachi Energy India Limited</v>
      </c>
      <c r="C12">
        <v>0</v>
      </c>
      <c r="D12">
        <v>3.94</v>
      </c>
      <c r="E12">
        <v>0</v>
      </c>
    </row>
    <row r="13" spans="1:5">
      <c r="A13" t="str">
        <v>INE081A01020</v>
      </c>
      <c r="B13" t="str">
        <v>Tata Steel Ltd</v>
      </c>
      <c r="C13">
        <v>0.45999999999999996</v>
      </c>
      <c r="D13">
        <v>0</v>
      </c>
      <c r="E13">
        <v>0</v>
      </c>
    </row>
    <row r="14" spans="1:5">
      <c r="A14" t="str">
        <v>INE089A01031</v>
      </c>
      <c r="B14" t="str">
        <v>Dr Reddys Laboratories Ltd</v>
      </c>
      <c r="C14">
        <v>2.4500000000000002</v>
      </c>
      <c r="D14">
        <v>0</v>
      </c>
      <c r="E14">
        <v>0</v>
      </c>
    </row>
    <row r="15" spans="1:5">
      <c r="A15" t="str">
        <v>INE090A01021</v>
      </c>
      <c r="B15" t="str">
        <v>ICICI Bank Ltd</v>
      </c>
      <c r="C15">
        <v>7.2499999999999991</v>
      </c>
      <c r="D15">
        <v>0</v>
      </c>
      <c r="E15">
        <v>0</v>
      </c>
    </row>
    <row r="16" spans="1:5">
      <c r="A16" t="str">
        <v>INE092A01019</v>
      </c>
      <c r="B16" t="str">
        <v>Tata Chemicals Ltd</v>
      </c>
      <c r="C16">
        <v>0</v>
      </c>
      <c r="D16">
        <v>0.79</v>
      </c>
      <c r="E16">
        <v>0</v>
      </c>
    </row>
    <row r="17" spans="1:5">
      <c r="A17" t="str">
        <v>INE095A01012</v>
      </c>
      <c r="B17" t="str">
        <v>Indusind Bank Ltd</v>
      </c>
      <c r="C17">
        <v>2.12</v>
      </c>
      <c r="D17">
        <v>0</v>
      </c>
      <c r="E17">
        <v>0</v>
      </c>
    </row>
    <row r="18" spans="1:5">
      <c r="A18" t="str">
        <v>INE0KCE01017</v>
      </c>
      <c r="B18" t="str">
        <v>Eureka Forbes Ltd</v>
      </c>
      <c r="C18">
        <v>0</v>
      </c>
      <c r="D18">
        <v>1.05</v>
      </c>
      <c r="E18">
        <v>0</v>
      </c>
    </row>
    <row r="19" spans="1:5">
      <c r="A19" t="str">
        <v>INE0V6F01027</v>
      </c>
      <c r="B19" t="str">
        <v>Hyundai Motor India Ltd</v>
      </c>
      <c r="C19">
        <v>0</v>
      </c>
      <c r="D19">
        <v>2.19</v>
      </c>
      <c r="E19">
        <v>0</v>
      </c>
    </row>
    <row r="20" spans="1:5">
      <c r="A20" t="str">
        <v>INE101A01026</v>
      </c>
      <c r="B20" t="str">
        <v>Mahindra &amp; Mahindra Ltd</v>
      </c>
      <c r="C20">
        <v>1.28</v>
      </c>
      <c r="D20">
        <v>2.08</v>
      </c>
      <c r="E20">
        <v>1.28</v>
      </c>
    </row>
    <row r="21" spans="1:5">
      <c r="A21" t="str">
        <v>INE111A01025</v>
      </c>
      <c r="B21" t="str">
        <v>Container Corporation of India Ltd</v>
      </c>
      <c r="C21">
        <v>3.1300000000000003</v>
      </c>
      <c r="D21">
        <v>0</v>
      </c>
      <c r="E21">
        <v>0</v>
      </c>
    </row>
    <row r="22" spans="1:5">
      <c r="A22" t="str">
        <v>INE115A01026</v>
      </c>
      <c r="B22" t="str">
        <v>LIC Housing Finance Ltd</v>
      </c>
      <c r="C22">
        <v>2.77</v>
      </c>
      <c r="D22">
        <v>0</v>
      </c>
      <c r="E22">
        <v>0</v>
      </c>
    </row>
    <row r="23" spans="1:5">
      <c r="A23" t="str">
        <v>INE117A01022</v>
      </c>
      <c r="B23" t="str">
        <v>ABB India Ltd</v>
      </c>
      <c r="C23">
        <v>0</v>
      </c>
      <c r="D23">
        <v>2.37</v>
      </c>
      <c r="E23">
        <v>0</v>
      </c>
    </row>
    <row r="24" spans="1:5">
      <c r="A24" t="str">
        <v>INE118D01016</v>
      </c>
      <c r="B24" t="str">
        <v>Nuvoco Vistas Corporation Limited</v>
      </c>
      <c r="C24">
        <v>2.68</v>
      </c>
      <c r="D24">
        <v>2.0699999999999998</v>
      </c>
      <c r="E24">
        <v>2.0699999999999998</v>
      </c>
    </row>
    <row r="25" spans="1:5">
      <c r="A25" t="str">
        <v>INE129A01019</v>
      </c>
      <c r="B25" t="str">
        <v>Gail (India) Ltd</v>
      </c>
      <c r="C25">
        <v>2.76</v>
      </c>
      <c r="D25">
        <v>0</v>
      </c>
      <c r="E25">
        <v>0</v>
      </c>
    </row>
    <row r="26" spans="1:5">
      <c r="A26" t="str">
        <v>INE142Z01019</v>
      </c>
      <c r="B26" t="str">
        <v>Orient Electric Limited</v>
      </c>
      <c r="C26">
        <v>0</v>
      </c>
      <c r="D26">
        <v>0.85000000000000009</v>
      </c>
      <c r="E26">
        <v>0</v>
      </c>
    </row>
    <row r="27" spans="1:5">
      <c r="A27" t="str">
        <v>INE151A01013</v>
      </c>
      <c r="B27" t="str">
        <v>Tata Communications Ltd</v>
      </c>
      <c r="C27">
        <v>0</v>
      </c>
      <c r="D27">
        <v>1.22</v>
      </c>
      <c r="E27">
        <v>0</v>
      </c>
    </row>
    <row r="28" spans="1:5">
      <c r="A28" t="str">
        <v>INE158A01026</v>
      </c>
      <c r="B28" t="str">
        <v>Hero MotoCorp Ltd</v>
      </c>
      <c r="C28">
        <v>2.82</v>
      </c>
      <c r="D28">
        <v>1.43</v>
      </c>
      <c r="E28">
        <v>1.43</v>
      </c>
    </row>
    <row r="29" spans="1:5">
      <c r="A29" t="str">
        <v>INE172A01027</v>
      </c>
      <c r="B29" t="str">
        <v>Castrol India Ltd</v>
      </c>
      <c r="C29">
        <v>0</v>
      </c>
      <c r="D29">
        <v>3.1399999999999997</v>
      </c>
      <c r="E29">
        <v>0</v>
      </c>
    </row>
    <row r="30" spans="1:5">
      <c r="A30" t="str">
        <v>INE176B01034</v>
      </c>
      <c r="B30" t="str">
        <v>Havells India Ltd</v>
      </c>
      <c r="C30">
        <v>0</v>
      </c>
      <c r="D30">
        <v>2.0099999999999998</v>
      </c>
      <c r="E30">
        <v>0</v>
      </c>
    </row>
    <row r="31" spans="1:5">
      <c r="A31" t="str">
        <v>INE196A01026</v>
      </c>
      <c r="B31" t="str">
        <v>Marico Ltd</v>
      </c>
      <c r="C31">
        <v>0</v>
      </c>
      <c r="D31">
        <v>4.74</v>
      </c>
      <c r="E31">
        <v>0</v>
      </c>
    </row>
    <row r="32" spans="1:5">
      <c r="A32" t="str">
        <v>INE225D01027</v>
      </c>
      <c r="B32" t="str">
        <v>Symphony Ltd</v>
      </c>
      <c r="C32">
        <v>0</v>
      </c>
      <c r="D32">
        <v>1.71</v>
      </c>
      <c r="E32">
        <v>0</v>
      </c>
    </row>
    <row r="33" spans="1:5">
      <c r="A33" t="str">
        <v>INE226A01021</v>
      </c>
      <c r="B33" t="str">
        <v>Voltas Ltd</v>
      </c>
      <c r="C33">
        <v>0</v>
      </c>
      <c r="D33">
        <v>1.8499999999999999</v>
      </c>
      <c r="E33">
        <v>0</v>
      </c>
    </row>
    <row r="34" spans="1:5">
      <c r="A34" t="str">
        <v>INE237A01036</v>
      </c>
      <c r="B34" t="str">
        <v>Kotak Mahindra Bank Ltd</v>
      </c>
      <c r="C34">
        <v>4.03</v>
      </c>
      <c r="D34">
        <v>0</v>
      </c>
      <c r="E34">
        <v>0</v>
      </c>
    </row>
    <row r="35" spans="1:5">
      <c r="A35" t="str">
        <v>INE238A01034</v>
      </c>
      <c r="B35" t="str">
        <v>Axis Bank Ltd</v>
      </c>
      <c r="C35">
        <v>3.62</v>
      </c>
      <c r="D35">
        <v>0</v>
      </c>
      <c r="E35">
        <v>0</v>
      </c>
    </row>
    <row r="36" spans="1:5">
      <c r="A36" t="str">
        <v>INE262H01021</v>
      </c>
      <c r="B36" t="str">
        <v>Persistent Systems Ltd</v>
      </c>
      <c r="C36">
        <v>0</v>
      </c>
      <c r="D36">
        <v>2.7199999999999998</v>
      </c>
      <c r="E36">
        <v>0</v>
      </c>
    </row>
    <row r="37" spans="1:5">
      <c r="A37" t="str">
        <v>INE285A01027</v>
      </c>
      <c r="B37" t="str">
        <v>Elgi Equipments Ltd</v>
      </c>
      <c r="C37">
        <v>0</v>
      </c>
      <c r="D37">
        <v>1.1900000000000002</v>
      </c>
      <c r="E37">
        <v>0</v>
      </c>
    </row>
    <row r="38" spans="1:5">
      <c r="A38" t="str">
        <v>INE299U01018</v>
      </c>
      <c r="B38" t="str">
        <v>Crompton Greaves Consumer Electricals Limited</v>
      </c>
      <c r="C38">
        <v>3.63</v>
      </c>
      <c r="D38">
        <v>2.81</v>
      </c>
      <c r="E38">
        <v>2.81</v>
      </c>
    </row>
    <row r="39" spans="1:5">
      <c r="A39" t="str">
        <v>INE302A01020</v>
      </c>
      <c r="B39" t="str">
        <v>Exide Industries Ltd</v>
      </c>
      <c r="C39">
        <v>3.39</v>
      </c>
      <c r="D39">
        <v>0</v>
      </c>
      <c r="E39">
        <v>0</v>
      </c>
    </row>
    <row r="40" spans="1:5">
      <c r="A40" t="str">
        <v>INE323A01026</v>
      </c>
      <c r="B40" t="str">
        <v>Bosch Ltd</v>
      </c>
      <c r="C40">
        <v>0</v>
      </c>
      <c r="D40">
        <v>2.6599999999999997</v>
      </c>
      <c r="E40">
        <v>0</v>
      </c>
    </row>
    <row r="41" spans="1:5">
      <c r="A41" t="str">
        <v>INE356A01018</v>
      </c>
      <c r="B41" t="str">
        <v>Mphasis Ltd</v>
      </c>
      <c r="C41">
        <v>0</v>
      </c>
      <c r="D41">
        <v>1.05</v>
      </c>
      <c r="E41">
        <v>0</v>
      </c>
    </row>
    <row r="42" spans="1:5">
      <c r="A42" t="str">
        <v>INE371P01015</v>
      </c>
      <c r="B42" t="str">
        <v>Amber Enterprises India Limited</v>
      </c>
      <c r="C42">
        <v>0</v>
      </c>
      <c r="D42">
        <v>2.6599999999999997</v>
      </c>
      <c r="E42">
        <v>0</v>
      </c>
    </row>
    <row r="43" spans="1:5">
      <c r="A43" t="str">
        <v>INE387A01021</v>
      </c>
      <c r="B43" t="str">
        <v>Sundram Fasteners Ltd</v>
      </c>
      <c r="C43">
        <v>0</v>
      </c>
      <c r="D43">
        <v>2.1999999999999997</v>
      </c>
      <c r="E43">
        <v>0</v>
      </c>
    </row>
    <row r="44" spans="1:5">
      <c r="A44" t="str">
        <v>INE397D01024</v>
      </c>
      <c r="B44" t="str">
        <v>Bharti Airtel Ltd</v>
      </c>
      <c r="C44">
        <v>3.09</v>
      </c>
      <c r="D44">
        <v>0</v>
      </c>
      <c r="E44">
        <v>0</v>
      </c>
    </row>
    <row r="45" spans="1:5">
      <c r="A45" t="str">
        <v>INE404A01024</v>
      </c>
      <c r="B45" t="str">
        <v>Aditya Birla Sun Life AMC Limited</v>
      </c>
      <c r="C45">
        <v>2.36</v>
      </c>
      <c r="D45">
        <v>0</v>
      </c>
      <c r="E45">
        <v>0</v>
      </c>
    </row>
    <row r="46" spans="1:5">
      <c r="A46" t="str">
        <v>INE410B01037</v>
      </c>
      <c r="B46" t="str">
        <v>Vinati Organics Limited</v>
      </c>
      <c r="C46">
        <v>0</v>
      </c>
      <c r="D46">
        <v>1.8800000000000001</v>
      </c>
      <c r="E46">
        <v>0</v>
      </c>
    </row>
    <row r="47" spans="1:5">
      <c r="A47" t="str">
        <v>INE429E01023</v>
      </c>
      <c r="B47" t="str">
        <v>Safari Industries (India) Limited</v>
      </c>
      <c r="C47">
        <v>0</v>
      </c>
      <c r="D47">
        <v>1.0900000000000001</v>
      </c>
      <c r="E47">
        <v>0</v>
      </c>
    </row>
    <row r="48" spans="1:5">
      <c r="A48" t="str">
        <v>INE467B01029</v>
      </c>
      <c r="B48" t="str">
        <v>Tata Consultancy Services Ltd</v>
      </c>
      <c r="C48">
        <v>4.1300000000000008</v>
      </c>
      <c r="D48">
        <v>1.87</v>
      </c>
      <c r="E48">
        <v>1.87</v>
      </c>
    </row>
    <row r="49" spans="1:5">
      <c r="A49" t="str">
        <v>INE484J01027</v>
      </c>
      <c r="B49" t="str">
        <v>Godrej Properties Ltd</v>
      </c>
      <c r="C49">
        <v>2.4299999999999997</v>
      </c>
      <c r="D49">
        <v>0</v>
      </c>
      <c r="E49">
        <v>0</v>
      </c>
    </row>
    <row r="50" spans="1:5">
      <c r="A50" t="str">
        <v>INE494B01023</v>
      </c>
      <c r="B50" t="str">
        <v>TVS Motor Company Ltd</v>
      </c>
      <c r="C50">
        <v>0</v>
      </c>
      <c r="D50">
        <v>3.11</v>
      </c>
      <c r="E50">
        <v>0</v>
      </c>
    </row>
    <row r="51" spans="1:5">
      <c r="A51" t="str">
        <v>INE541A01023</v>
      </c>
      <c r="B51" t="str">
        <v>GMM Pfaudler Limited</v>
      </c>
      <c r="C51">
        <v>0</v>
      </c>
      <c r="D51">
        <v>0.69</v>
      </c>
      <c r="E51">
        <v>0</v>
      </c>
    </row>
    <row r="52" spans="1:5">
      <c r="A52" t="str">
        <v>INE570A01022</v>
      </c>
      <c r="B52" t="str">
        <v>ION Exchange (India) Limited</v>
      </c>
      <c r="C52">
        <v>0</v>
      </c>
      <c r="D52">
        <v>2.23</v>
      </c>
      <c r="E52">
        <v>0</v>
      </c>
    </row>
    <row r="53" spans="1:5">
      <c r="A53" t="str">
        <v>INE575P01011</v>
      </c>
      <c r="B53" t="str">
        <v>Star Health and Allied Insurance Co Ltd</v>
      </c>
      <c r="C53">
        <v>3.6900000000000004</v>
      </c>
      <c r="D53">
        <v>0</v>
      </c>
      <c r="E53">
        <v>0</v>
      </c>
    </row>
    <row r="54" spans="1:5">
      <c r="A54" t="str">
        <v>INE585B01010</v>
      </c>
      <c r="B54" t="str">
        <v>Maruti Suzuki India Ltd</v>
      </c>
      <c r="C54">
        <v>0</v>
      </c>
      <c r="D54">
        <v>3.19</v>
      </c>
      <c r="E54">
        <v>0</v>
      </c>
    </row>
    <row r="55" spans="1:5">
      <c r="A55" t="str">
        <v>INE591G01025</v>
      </c>
      <c r="B55" t="str">
        <v>Coforge Limited</v>
      </c>
      <c r="C55">
        <v>0</v>
      </c>
      <c r="D55">
        <v>1.27</v>
      </c>
      <c r="E55">
        <v>0</v>
      </c>
    </row>
    <row r="56" spans="1:5">
      <c r="A56" t="str">
        <v>INE596I01020</v>
      </c>
      <c r="B56" t="str">
        <v>Computer Age Management Services Limited</v>
      </c>
      <c r="C56">
        <v>0</v>
      </c>
      <c r="D56">
        <v>2.76</v>
      </c>
      <c r="E56">
        <v>0</v>
      </c>
    </row>
    <row r="57" spans="1:5">
      <c r="A57" t="str">
        <v>INE600L01024</v>
      </c>
      <c r="B57" t="str">
        <v>Dr. Lal Pathlabs Limited</v>
      </c>
      <c r="C57">
        <v>0</v>
      </c>
      <c r="D57">
        <v>2.91</v>
      </c>
      <c r="E57">
        <v>0</v>
      </c>
    </row>
    <row r="58" spans="1:5">
      <c r="A58" t="str">
        <v>INE669C01036</v>
      </c>
      <c r="B58" t="str">
        <v>Tech Mahindra Ltd</v>
      </c>
      <c r="C58">
        <v>3.0700000000000003</v>
      </c>
      <c r="D58">
        <v>1.38</v>
      </c>
      <c r="E58">
        <v>1.38</v>
      </c>
    </row>
    <row r="59" spans="1:5">
      <c r="A59" t="str">
        <v>INE716A01013</v>
      </c>
      <c r="B59" t="str">
        <v>Whirlpool of India Ltd</v>
      </c>
      <c r="C59">
        <v>0</v>
      </c>
      <c r="D59">
        <v>0.53</v>
      </c>
      <c r="E59">
        <v>0</v>
      </c>
    </row>
    <row r="60" spans="1:5">
      <c r="A60" t="str">
        <v>INE726G01019</v>
      </c>
      <c r="B60" t="str">
        <v>ICICI Prudential Life Insurance Company Limited</v>
      </c>
      <c r="C60">
        <v>3.2300000000000004</v>
      </c>
      <c r="D60">
        <v>0</v>
      </c>
      <c r="E60">
        <v>0</v>
      </c>
    </row>
    <row r="61" spans="1:5">
      <c r="A61" t="str">
        <v>INE736A01011</v>
      </c>
      <c r="B61" t="str">
        <v>Central Depository Services (India) Limited</v>
      </c>
      <c r="C61">
        <v>0</v>
      </c>
      <c r="D61">
        <v>2.02</v>
      </c>
      <c r="E61">
        <v>0</v>
      </c>
    </row>
    <row r="62" spans="1:5">
      <c r="A62" t="str">
        <v>INE765G01017</v>
      </c>
      <c r="B62" t="str">
        <v>ICICI Lombard General Insurance Company Ltd</v>
      </c>
      <c r="C62">
        <v>1.95</v>
      </c>
      <c r="D62">
        <v>0</v>
      </c>
      <c r="E62">
        <v>0</v>
      </c>
    </row>
    <row r="63" spans="1:5">
      <c r="A63" t="str">
        <v>INE775A01035</v>
      </c>
      <c r="B63" t="str">
        <v>Samvardhana Motherson International Ltd</v>
      </c>
      <c r="C63">
        <v>0</v>
      </c>
      <c r="D63">
        <v>2.65</v>
      </c>
      <c r="E63">
        <v>0</v>
      </c>
    </row>
    <row r="64" spans="1:5">
      <c r="A64" t="str">
        <v>INE795G01014</v>
      </c>
      <c r="B64" t="str">
        <v>HDFC Life Insurance Company Limited</v>
      </c>
      <c r="C64">
        <v>2.1800000000000002</v>
      </c>
      <c r="D64">
        <v>0</v>
      </c>
      <c r="E64">
        <v>0</v>
      </c>
    </row>
    <row r="65" spans="1:5">
      <c r="A65" t="str">
        <v>INE818H01020</v>
      </c>
      <c r="B65" t="str">
        <v>LT Foods Ltd</v>
      </c>
      <c r="C65">
        <v>0</v>
      </c>
      <c r="D65">
        <v>2.2599999999999998</v>
      </c>
      <c r="E65">
        <v>0</v>
      </c>
    </row>
    <row r="66" spans="1:5">
      <c r="A66" t="str">
        <v>INE844O01030</v>
      </c>
      <c r="B66" t="str">
        <v>Gujarat Gas Ltd</v>
      </c>
      <c r="C66">
        <v>1.51</v>
      </c>
      <c r="D66">
        <v>0</v>
      </c>
      <c r="E66">
        <v>0</v>
      </c>
    </row>
    <row r="67" spans="1:5">
      <c r="A67" t="str">
        <v>INE860A01027</v>
      </c>
      <c r="B67" t="str">
        <v>HCL Technologies Ltd</v>
      </c>
      <c r="C67">
        <v>0</v>
      </c>
      <c r="D67">
        <v>1.7399999999999998</v>
      </c>
      <c r="E67">
        <v>0</v>
      </c>
    </row>
    <row r="68" spans="1:5">
      <c r="A68" t="str">
        <v>INE917I01010</v>
      </c>
      <c r="B68" t="str">
        <v>Bajaj Auto Ltd</v>
      </c>
      <c r="C68">
        <v>1.46</v>
      </c>
      <c r="D68">
        <v>2.5700000000000003</v>
      </c>
      <c r="E68">
        <v>1.46</v>
      </c>
    </row>
    <row r="69" spans="1:5">
      <c r="A69" t="str">
        <v>INE925R01014</v>
      </c>
      <c r="B69" t="str">
        <v>CMS Info System Limited</v>
      </c>
      <c r="C69">
        <v>2.1999999999999997</v>
      </c>
      <c r="D69">
        <v>0</v>
      </c>
      <c r="E69">
        <v>0</v>
      </c>
    </row>
    <row r="70" spans="1:5">
      <c r="A70" t="str">
        <v>INE935N01020</v>
      </c>
      <c r="B70" t="str">
        <v>Dixon Technologies (India) Limited</v>
      </c>
      <c r="C70">
        <v>0</v>
      </c>
      <c r="D70">
        <v>0.80999999999999994</v>
      </c>
      <c r="E70">
        <v>0</v>
      </c>
    </row>
    <row r="71" spans="1:5">
      <c r="A71" t="str">
        <v>INE956G01038</v>
      </c>
      <c r="B71" t="str">
        <v>VA Tech Wabag Ltd</v>
      </c>
      <c r="C71">
        <v>0</v>
      </c>
      <c r="D71">
        <v>4.3600000000000003</v>
      </c>
      <c r="E71">
        <v>0</v>
      </c>
    </row>
    <row r="72" spans="1:5">
      <c r="A72" t="str">
        <v>INE967H01025</v>
      </c>
      <c r="B72" t="str">
        <v>Krishna Institute Of Medical Sciences Limited</v>
      </c>
      <c r="C72">
        <v>0</v>
      </c>
      <c r="D72">
        <v>1.3</v>
      </c>
      <c r="E72">
        <v>0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68</v>
      </c>
    </row>
    <row r="152" spans="1:2">
      <c r="A152" t="s">
        <v>790</v>
      </c>
      <c r="B152" cm="1">
        <f t="array" ref="B152">SUMPRODUCT((_xlfn.ANCHORARRAY(C5)&gt;0)*(_xlfn.ANCHORARRAY(D5)&gt;0))</f>
        <v>8</v>
      </c>
    </row>
    <row r="154" spans="1:2">
      <c r="A154" s="3" t="s">
        <v>772</v>
      </c>
      <c r="B154" s="32">
        <f>SUM(_xlfn.ANCHORARRAY(E5))</f>
        <v>14.23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C8036-3E76-4342-A03A-9935A8D8E6AA}">
  <dimension ref="A1:E154"/>
  <sheetViews>
    <sheetView topLeftCell="A4" workbookViewId="0">
      <selection activeCell="B10" sqref="B10"/>
    </sheetView>
  </sheetViews>
  <sheetFormatPr defaultRowHeight="15"/>
  <cols>
    <col min="1" max="1" width="25.28515625" bestFit="1" customWidth="1"/>
    <col min="2" max="2" width="44.140625" bestFit="1" customWidth="1"/>
    <col min="3" max="3" width="20.28515625" bestFit="1" customWidth="1"/>
    <col min="4" max="4" width="22.140625" bestFit="1" customWidth="1"/>
    <col min="5" max="5" width="23.85546875" bestFit="1" customWidth="1"/>
  </cols>
  <sheetData>
    <row r="1" spans="1:5" ht="18.75">
      <c r="A1" s="39" t="s">
        <v>775</v>
      </c>
      <c r="B1" s="34"/>
      <c r="C1" s="34"/>
      <c r="D1" s="34"/>
      <c r="E1" s="34"/>
    </row>
    <row r="2" spans="1:5">
      <c r="A2" s="34" t="s">
        <v>768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769</v>
      </c>
      <c r="D4" s="4" t="s">
        <v>776</v>
      </c>
      <c r="E4" s="4" t="s">
        <v>771</v>
      </c>
    </row>
    <row r="5" spans="1:5">
      <c r="A5" t="str" cm="1">
        <f t="array" ref="A5:A82">_xlfn._xlws.FILTER('Equity Lookup'!$A$7:$A$200,('Equity Lookup'!$C$7:$C$200&gt;0)+('Equity Lookup'!$F$7:$F$200&gt;0))</f>
        <v>INE009A01021</v>
      </c>
      <c r="B5" t="str" cm="1">
        <f t="array" ref="B5:B82">_xlfn._xlws.FILTER('Equity Lookup'!$B$7:$B$200,('Equity Lookup'!$C$7:$C$200&gt;0)+('Equity Lookup'!$F$7:$F$200&gt;0))</f>
        <v>Infosys Ltd</v>
      </c>
      <c r="C5" cm="1">
        <f t="array" ref="C5:C82">_xlfn._xlws.FILTER('Equity Lookup'!$C$7:$C$200,('Equity Lookup'!$C$7:$C$200&gt;0)+('Equity Lookup'!$F$7:$F$200&gt;0))</f>
        <v>3.92</v>
      </c>
      <c r="D5" cm="1">
        <f t="array" ref="D5:D82">_xlfn._xlws.FILTER('Equity Lookup'!$F$7:$F$200,('Equity Lookup'!$C$7:$C$200&gt;0)+('Equity Lookup'!$F$7:$F$200&gt;0))</f>
        <v>0.77999999999999992</v>
      </c>
      <c r="E5" cm="1">
        <f t="array" ref="E5:E82">_xlfn.MAP(_xlfn.ANCHORARRAY(C5),_xlfn.ANCHORARRAY(D5),_xlfn.LAMBDA(_xlpm.a,_xlpm.b,MIN(_xlpm.a,_xlpm.b)))</f>
        <v>0.77999999999999992</v>
      </c>
    </row>
    <row r="6" spans="1:5">
      <c r="A6" t="str">
        <v>INE00LO01017</v>
      </c>
      <c r="B6" t="str">
        <v>Craftsman Automation Limited</v>
      </c>
      <c r="C6">
        <v>0</v>
      </c>
      <c r="D6">
        <v>0.77999999999999992</v>
      </c>
      <c r="E6">
        <v>0</v>
      </c>
    </row>
    <row r="7" spans="1:5">
      <c r="A7" t="str">
        <v>INE036D01028</v>
      </c>
      <c r="B7" t="str">
        <v>Karur Vysya Bank Ltd</v>
      </c>
      <c r="C7">
        <v>0</v>
      </c>
      <c r="D7">
        <v>2.67</v>
      </c>
      <c r="E7">
        <v>0</v>
      </c>
    </row>
    <row r="8" spans="1:5">
      <c r="A8" t="str">
        <v>INE03Q201024</v>
      </c>
      <c r="B8" t="str">
        <v>Alivus Life Sciences Limited</v>
      </c>
      <c r="C8">
        <v>0</v>
      </c>
      <c r="D8">
        <v>2.36</v>
      </c>
      <c r="E8">
        <v>0</v>
      </c>
    </row>
    <row r="9" spans="1:5">
      <c r="A9" t="str">
        <v>INE040A01034</v>
      </c>
      <c r="B9" t="str">
        <v>HDFC Bank Ltd</v>
      </c>
      <c r="C9">
        <v>7.75</v>
      </c>
      <c r="D9">
        <v>1.54</v>
      </c>
      <c r="E9">
        <v>1.54</v>
      </c>
    </row>
    <row r="10" spans="1:5">
      <c r="A10" t="str">
        <v>INE040D01038</v>
      </c>
      <c r="B10" t="str">
        <v>Mayur Uniquoters Ltd</v>
      </c>
      <c r="C10">
        <v>0</v>
      </c>
      <c r="D10">
        <v>2.75</v>
      </c>
      <c r="E10">
        <v>0</v>
      </c>
    </row>
    <row r="11" spans="1:5">
      <c r="A11" t="str">
        <v>INE059A01026</v>
      </c>
      <c r="B11" t="str">
        <v>Cipla Ltd</v>
      </c>
      <c r="C11">
        <v>2.94</v>
      </c>
      <c r="D11">
        <v>0</v>
      </c>
      <c r="E11">
        <v>0</v>
      </c>
    </row>
    <row r="12" spans="1:5">
      <c r="A12" t="str">
        <v>INE062A01020</v>
      </c>
      <c r="B12" t="str">
        <v>State Bank of India</v>
      </c>
      <c r="C12">
        <v>2.5700000000000003</v>
      </c>
      <c r="D12">
        <v>0</v>
      </c>
      <c r="E12">
        <v>0</v>
      </c>
    </row>
    <row r="13" spans="1:5">
      <c r="A13" t="str">
        <v>INE063P01018</v>
      </c>
      <c r="B13" t="str">
        <v>Equitas Small Finance Bank Limited</v>
      </c>
      <c r="C13">
        <v>0</v>
      </c>
      <c r="D13">
        <v>2.2599999999999998</v>
      </c>
      <c r="E13">
        <v>0</v>
      </c>
    </row>
    <row r="14" spans="1:5">
      <c r="A14" t="str">
        <v>INE075A01022</v>
      </c>
      <c r="B14" t="str">
        <v>Wipro Ltd</v>
      </c>
      <c r="C14">
        <v>2.52</v>
      </c>
      <c r="D14">
        <v>0</v>
      </c>
      <c r="E14">
        <v>0</v>
      </c>
    </row>
    <row r="15" spans="1:5">
      <c r="A15" t="str">
        <v>INE079J01017</v>
      </c>
      <c r="B15" t="str">
        <v>Gateway Distriparks Limited</v>
      </c>
      <c r="C15">
        <v>0</v>
      </c>
      <c r="D15">
        <v>1.67</v>
      </c>
      <c r="E15">
        <v>0</v>
      </c>
    </row>
    <row r="16" spans="1:5">
      <c r="A16" t="str">
        <v>INE07RO01027</v>
      </c>
      <c r="B16" t="str">
        <v>Supriya Lifescience Limited</v>
      </c>
      <c r="C16">
        <v>0</v>
      </c>
      <c r="D16">
        <v>4.47</v>
      </c>
      <c r="E16">
        <v>0</v>
      </c>
    </row>
    <row r="17" spans="1:5">
      <c r="A17" t="str">
        <v>INE081A01020</v>
      </c>
      <c r="B17" t="str">
        <v>Tata Steel Ltd</v>
      </c>
      <c r="C17">
        <v>0.45999999999999996</v>
      </c>
      <c r="D17">
        <v>0</v>
      </c>
      <c r="E17">
        <v>0</v>
      </c>
    </row>
    <row r="18" spans="1:5">
      <c r="A18" t="str">
        <v>INE089A01031</v>
      </c>
      <c r="B18" t="str">
        <v>Dr Reddys Laboratories Ltd</v>
      </c>
      <c r="C18">
        <v>2.4500000000000002</v>
      </c>
      <c r="D18">
        <v>0</v>
      </c>
      <c r="E18">
        <v>0</v>
      </c>
    </row>
    <row r="19" spans="1:5">
      <c r="A19" t="str">
        <v>INE08U801020</v>
      </c>
      <c r="B19" t="str">
        <v>Samhi Hotels Limited</v>
      </c>
      <c r="C19">
        <v>0</v>
      </c>
      <c r="D19">
        <v>1.8399999999999999</v>
      </c>
      <c r="E19">
        <v>0</v>
      </c>
    </row>
    <row r="20" spans="1:5">
      <c r="A20" t="str">
        <v>INE090A01021</v>
      </c>
      <c r="B20" t="str">
        <v>ICICI Bank Ltd</v>
      </c>
      <c r="C20">
        <v>7.2499999999999991</v>
      </c>
      <c r="D20">
        <v>0.27</v>
      </c>
      <c r="E20">
        <v>0.27</v>
      </c>
    </row>
    <row r="21" spans="1:5">
      <c r="A21" t="str">
        <v>INE094J01016</v>
      </c>
      <c r="B21" t="str">
        <v>UTI Asset Management Company Ltd</v>
      </c>
      <c r="C21">
        <v>0</v>
      </c>
      <c r="D21">
        <v>1.6</v>
      </c>
      <c r="E21">
        <v>0</v>
      </c>
    </row>
    <row r="22" spans="1:5">
      <c r="A22" t="str">
        <v>INE095A01012</v>
      </c>
      <c r="B22" t="str">
        <v>Indusind Bank Ltd</v>
      </c>
      <c r="C22">
        <v>2.12</v>
      </c>
      <c r="D22">
        <v>0.8</v>
      </c>
      <c r="E22">
        <v>0.8</v>
      </c>
    </row>
    <row r="23" spans="1:5">
      <c r="A23" t="str">
        <v>INE0OXY01013</v>
      </c>
      <c r="B23" t="str">
        <v>Afcom Holdings Limited</v>
      </c>
      <c r="C23">
        <v>0</v>
      </c>
      <c r="D23">
        <v>0.31</v>
      </c>
      <c r="E23">
        <v>0</v>
      </c>
    </row>
    <row r="24" spans="1:5">
      <c r="A24" t="str">
        <v>INE101A01026</v>
      </c>
      <c r="B24" t="str">
        <v>Mahindra &amp; Mahindra Ltd</v>
      </c>
      <c r="C24">
        <v>1.28</v>
      </c>
      <c r="D24">
        <v>0</v>
      </c>
      <c r="E24">
        <v>0</v>
      </c>
    </row>
    <row r="25" spans="1:5">
      <c r="A25" t="str">
        <v>INE111A01025</v>
      </c>
      <c r="B25" t="str">
        <v>Container Corporation of India Ltd</v>
      </c>
      <c r="C25">
        <v>3.1300000000000003</v>
      </c>
      <c r="D25">
        <v>0</v>
      </c>
      <c r="E25">
        <v>0</v>
      </c>
    </row>
    <row r="26" spans="1:5">
      <c r="A26" t="str">
        <v>INE115A01026</v>
      </c>
      <c r="B26" t="str">
        <v>LIC Housing Finance Ltd</v>
      </c>
      <c r="C26">
        <v>2.77</v>
      </c>
      <c r="D26">
        <v>0</v>
      </c>
      <c r="E26">
        <v>0</v>
      </c>
    </row>
    <row r="27" spans="1:5">
      <c r="A27" t="str">
        <v>INE118D01016</v>
      </c>
      <c r="B27" t="str">
        <v>Nuvoco Vistas Corporation Limited</v>
      </c>
      <c r="C27">
        <v>2.68</v>
      </c>
      <c r="D27">
        <v>1.67</v>
      </c>
      <c r="E27">
        <v>1.67</v>
      </c>
    </row>
    <row r="28" spans="1:5">
      <c r="A28" t="str">
        <v>INE129A01019</v>
      </c>
      <c r="B28" t="str">
        <v>Gail (India) Ltd</v>
      </c>
      <c r="C28">
        <v>2.76</v>
      </c>
      <c r="D28">
        <v>0</v>
      </c>
      <c r="E28">
        <v>0</v>
      </c>
    </row>
    <row r="29" spans="1:5">
      <c r="A29" t="str">
        <v>INE136B01020</v>
      </c>
      <c r="B29" t="str">
        <v>Cyient Limited</v>
      </c>
      <c r="C29">
        <v>0</v>
      </c>
      <c r="D29">
        <v>0.54</v>
      </c>
      <c r="E29">
        <v>0</v>
      </c>
    </row>
    <row r="30" spans="1:5">
      <c r="A30" t="str">
        <v>INE158A01026</v>
      </c>
      <c r="B30" t="str">
        <v>Hero MotoCorp Ltd</v>
      </c>
      <c r="C30">
        <v>2.82</v>
      </c>
      <c r="D30">
        <v>0</v>
      </c>
      <c r="E30">
        <v>0</v>
      </c>
    </row>
    <row r="31" spans="1:5">
      <c r="A31" t="str">
        <v>INE162B01018</v>
      </c>
      <c r="B31" t="str">
        <v>Lumax Industries Ltd</v>
      </c>
      <c r="C31">
        <v>0</v>
      </c>
      <c r="D31">
        <v>2.2800000000000002</v>
      </c>
      <c r="E31">
        <v>0</v>
      </c>
    </row>
    <row r="32" spans="1:5">
      <c r="A32" t="str">
        <v>INE191H01014</v>
      </c>
      <c r="B32" t="str">
        <v>PVR INOX Ltd</v>
      </c>
      <c r="C32">
        <v>0</v>
      </c>
      <c r="D32">
        <v>1.4200000000000002</v>
      </c>
      <c r="E32">
        <v>0</v>
      </c>
    </row>
    <row r="33" spans="1:5">
      <c r="A33" t="str">
        <v>INE216P01012</v>
      </c>
      <c r="B33" t="str">
        <v>Aavas Financiers Limited</v>
      </c>
      <c r="C33">
        <v>0</v>
      </c>
      <c r="D33">
        <v>1.5</v>
      </c>
      <c r="E33">
        <v>0</v>
      </c>
    </row>
    <row r="34" spans="1:5">
      <c r="A34" t="str">
        <v>INE233A01035</v>
      </c>
      <c r="B34" t="str">
        <v>Godrej Industries Ltd</v>
      </c>
      <c r="C34">
        <v>0</v>
      </c>
      <c r="D34">
        <v>1.69</v>
      </c>
      <c r="E34">
        <v>0</v>
      </c>
    </row>
    <row r="35" spans="1:5">
      <c r="A35" t="str">
        <v>INE237A01036</v>
      </c>
      <c r="B35" t="str">
        <v>Kotak Mahindra Bank Ltd</v>
      </c>
      <c r="C35">
        <v>4.03</v>
      </c>
      <c r="D35">
        <v>1.5699999999999998</v>
      </c>
      <c r="E35">
        <v>1.5699999999999998</v>
      </c>
    </row>
    <row r="36" spans="1:5">
      <c r="A36" t="str">
        <v>INE238A01034</v>
      </c>
      <c r="B36" t="str">
        <v>Axis Bank Ltd</v>
      </c>
      <c r="C36">
        <v>3.62</v>
      </c>
      <c r="D36">
        <v>2.0099999999999998</v>
      </c>
      <c r="E36">
        <v>2.0099999999999998</v>
      </c>
    </row>
    <row r="37" spans="1:5">
      <c r="A37" t="str">
        <v>INE244O01017</v>
      </c>
      <c r="B37" t="str">
        <v>Uniparts India Limited</v>
      </c>
      <c r="C37">
        <v>0</v>
      </c>
      <c r="D37">
        <v>2.1399999999999997</v>
      </c>
      <c r="E37">
        <v>0</v>
      </c>
    </row>
    <row r="38" spans="1:5">
      <c r="A38" t="str">
        <v>INE255A01020</v>
      </c>
      <c r="B38" t="str">
        <v>EPL Limited</v>
      </c>
      <c r="C38">
        <v>0</v>
      </c>
      <c r="D38">
        <v>0.3</v>
      </c>
      <c r="E38">
        <v>0</v>
      </c>
    </row>
    <row r="39" spans="1:5">
      <c r="A39" t="str">
        <v>INE256D01014</v>
      </c>
      <c r="B39" t="str">
        <v>Genus Prime Infra Limited</v>
      </c>
      <c r="C39">
        <v>0</v>
      </c>
      <c r="D39">
        <v>0.03</v>
      </c>
      <c r="E39">
        <v>0</v>
      </c>
    </row>
    <row r="40" spans="1:5">
      <c r="A40" t="str">
        <v>INE278H01035</v>
      </c>
      <c r="B40" t="str">
        <v>Sandhar Technologies Limited</v>
      </c>
      <c r="C40">
        <v>0</v>
      </c>
      <c r="D40">
        <v>2.17</v>
      </c>
      <c r="E40">
        <v>0</v>
      </c>
    </row>
    <row r="41" spans="1:5">
      <c r="A41" t="str">
        <v>INE284S01014</v>
      </c>
      <c r="B41" t="str">
        <v>S.J.S. Enterprises Limited</v>
      </c>
      <c r="C41">
        <v>0</v>
      </c>
      <c r="D41">
        <v>1.3</v>
      </c>
      <c r="E41">
        <v>0</v>
      </c>
    </row>
    <row r="42" spans="1:5">
      <c r="A42" t="str">
        <v>INE290S01011</v>
      </c>
      <c r="B42" t="str">
        <v>Cartrade Tech Limited</v>
      </c>
      <c r="C42">
        <v>0</v>
      </c>
      <c r="D42">
        <v>1.87</v>
      </c>
      <c r="E42">
        <v>0</v>
      </c>
    </row>
    <row r="43" spans="1:5">
      <c r="A43" t="str">
        <v>INE299U01018</v>
      </c>
      <c r="B43" t="str">
        <v>Crompton Greaves Consumer Electricals Limited</v>
      </c>
      <c r="C43">
        <v>3.63</v>
      </c>
      <c r="D43">
        <v>2.2999999999999998</v>
      </c>
      <c r="E43">
        <v>2.2999999999999998</v>
      </c>
    </row>
    <row r="44" spans="1:5">
      <c r="A44" t="str">
        <v>INE302A01020</v>
      </c>
      <c r="B44" t="str">
        <v>Exide Industries Ltd</v>
      </c>
      <c r="C44">
        <v>3.39</v>
      </c>
      <c r="D44">
        <v>0</v>
      </c>
      <c r="E44">
        <v>0</v>
      </c>
    </row>
    <row r="45" spans="1:5">
      <c r="A45" t="str">
        <v>INE371A01025</v>
      </c>
      <c r="B45" t="str">
        <v>Graphite India Ltd</v>
      </c>
      <c r="C45">
        <v>0</v>
      </c>
      <c r="D45">
        <v>1.17</v>
      </c>
      <c r="E45">
        <v>0</v>
      </c>
    </row>
    <row r="46" spans="1:5">
      <c r="A46" t="str">
        <v>INE397D01024</v>
      </c>
      <c r="B46" t="str">
        <v>Bharti Airtel Ltd</v>
      </c>
      <c r="C46">
        <v>3.09</v>
      </c>
      <c r="D46">
        <v>0</v>
      </c>
      <c r="E46">
        <v>0</v>
      </c>
    </row>
    <row r="47" spans="1:5">
      <c r="A47" t="str">
        <v>INE404A01024</v>
      </c>
      <c r="B47" t="str">
        <v>Aditya Birla Sun Life AMC Limited</v>
      </c>
      <c r="C47">
        <v>2.36</v>
      </c>
      <c r="D47">
        <v>0</v>
      </c>
      <c r="E47">
        <v>0</v>
      </c>
    </row>
    <row r="48" spans="1:5">
      <c r="A48" t="str">
        <v>INE406M01024</v>
      </c>
      <c r="B48" t="str">
        <v>Eris Lifesciences Limited</v>
      </c>
      <c r="C48">
        <v>0</v>
      </c>
      <c r="D48">
        <v>1.9900000000000002</v>
      </c>
      <c r="E48">
        <v>0</v>
      </c>
    </row>
    <row r="49" spans="1:5">
      <c r="A49" t="str">
        <v>INE419U01012</v>
      </c>
      <c r="B49" t="str">
        <v>Happiest Minds Technologies Limited</v>
      </c>
      <c r="C49">
        <v>0</v>
      </c>
      <c r="D49">
        <v>1.47</v>
      </c>
      <c r="E49">
        <v>0</v>
      </c>
    </row>
    <row r="50" spans="1:5">
      <c r="A50" t="str">
        <v>INE421D01022</v>
      </c>
      <c r="B50" t="str">
        <v>CCL Products India Ltd</v>
      </c>
      <c r="C50">
        <v>0</v>
      </c>
      <c r="D50">
        <v>2.82</v>
      </c>
      <c r="E50">
        <v>0</v>
      </c>
    </row>
    <row r="51" spans="1:5">
      <c r="A51" t="str">
        <v>INE445C01015</v>
      </c>
      <c r="B51" t="str">
        <v>Xpro India Limited</v>
      </c>
      <c r="C51">
        <v>0</v>
      </c>
      <c r="D51">
        <v>2.19</v>
      </c>
      <c r="E51">
        <v>0</v>
      </c>
    </row>
    <row r="52" spans="1:5">
      <c r="A52" t="str">
        <v>INE467B01029</v>
      </c>
      <c r="B52" t="str">
        <v>Tata Consultancy Services Ltd</v>
      </c>
      <c r="C52">
        <v>4.1300000000000008</v>
      </c>
      <c r="D52">
        <v>0</v>
      </c>
      <c r="E52">
        <v>0</v>
      </c>
    </row>
    <row r="53" spans="1:5">
      <c r="A53" t="str">
        <v>INE475E01026</v>
      </c>
      <c r="B53" t="str">
        <v>Caplin Point Laboratories Limited</v>
      </c>
      <c r="C53">
        <v>0</v>
      </c>
      <c r="D53">
        <v>1.79</v>
      </c>
      <c r="E53">
        <v>0</v>
      </c>
    </row>
    <row r="54" spans="1:5">
      <c r="A54" t="str">
        <v>INE477A01020</v>
      </c>
      <c r="B54" t="str">
        <v>Can Fin Homes Limited</v>
      </c>
      <c r="C54">
        <v>0</v>
      </c>
      <c r="D54">
        <v>1.97</v>
      </c>
      <c r="E54">
        <v>0</v>
      </c>
    </row>
    <row r="55" spans="1:5">
      <c r="A55" t="str">
        <v>INE482D01024</v>
      </c>
      <c r="B55" t="str">
        <v>Carysil Limited</v>
      </c>
      <c r="C55">
        <v>0</v>
      </c>
      <c r="D55">
        <v>2.75</v>
      </c>
      <c r="E55">
        <v>0</v>
      </c>
    </row>
    <row r="56" spans="1:5">
      <c r="A56" t="str">
        <v>INE484J01027</v>
      </c>
      <c r="B56" t="str">
        <v>Godrej Properties Ltd</v>
      </c>
      <c r="C56">
        <v>2.4299999999999997</v>
      </c>
      <c r="D56">
        <v>0</v>
      </c>
      <c r="E56">
        <v>0</v>
      </c>
    </row>
    <row r="57" spans="1:5">
      <c r="A57" t="str">
        <v>INE491A01021</v>
      </c>
      <c r="B57" t="str">
        <v>City Union Bank Ltd</v>
      </c>
      <c r="C57">
        <v>0</v>
      </c>
      <c r="D57">
        <v>1.21</v>
      </c>
      <c r="E57">
        <v>0</v>
      </c>
    </row>
    <row r="58" spans="1:5">
      <c r="A58" t="str">
        <v>INE500L01026</v>
      </c>
      <c r="B58" t="str">
        <v>S H Kelkar &amp; Company Ltd</v>
      </c>
      <c r="C58">
        <v>0</v>
      </c>
      <c r="D58">
        <v>0.97</v>
      </c>
      <c r="E58">
        <v>0</v>
      </c>
    </row>
    <row r="59" spans="1:5">
      <c r="A59" t="str">
        <v>INE510A01028</v>
      </c>
      <c r="B59" t="str">
        <v>Engineers India Ltd</v>
      </c>
      <c r="C59">
        <v>0</v>
      </c>
      <c r="D59">
        <v>2.46</v>
      </c>
      <c r="E59">
        <v>0</v>
      </c>
    </row>
    <row r="60" spans="1:5">
      <c r="A60" t="str">
        <v>INE575P01011</v>
      </c>
      <c r="B60" t="str">
        <v>Star Health and Allied Insurance Co Ltd</v>
      </c>
      <c r="C60">
        <v>3.6900000000000004</v>
      </c>
      <c r="D60">
        <v>2.75</v>
      </c>
      <c r="E60">
        <v>2.75</v>
      </c>
    </row>
    <row r="61" spans="1:5">
      <c r="A61" t="str">
        <v>INE596I01020</v>
      </c>
      <c r="B61" t="str">
        <v>Computer Age Management Services Limited</v>
      </c>
      <c r="C61">
        <v>0</v>
      </c>
      <c r="D61">
        <v>1.1599999999999999</v>
      </c>
      <c r="E61">
        <v>0</v>
      </c>
    </row>
    <row r="62" spans="1:5">
      <c r="A62" t="str">
        <v>INE646L01027</v>
      </c>
      <c r="B62" t="str">
        <v>Interglobe Aviation Ltd</v>
      </c>
      <c r="C62">
        <v>0</v>
      </c>
      <c r="D62">
        <v>0.44</v>
      </c>
      <c r="E62">
        <v>0</v>
      </c>
    </row>
    <row r="63" spans="1:5">
      <c r="A63" t="str">
        <v>INE669C01036</v>
      </c>
      <c r="B63" t="str">
        <v>Tech Mahindra Ltd</v>
      </c>
      <c r="C63">
        <v>3.0700000000000003</v>
      </c>
      <c r="D63">
        <v>0</v>
      </c>
      <c r="E63">
        <v>0</v>
      </c>
    </row>
    <row r="64" spans="1:5">
      <c r="A64" t="str">
        <v>INE679A01013</v>
      </c>
      <c r="B64" t="str">
        <v>CSB Bank Limited</v>
      </c>
      <c r="C64">
        <v>0</v>
      </c>
      <c r="D64">
        <v>1.79</v>
      </c>
      <c r="E64">
        <v>0</v>
      </c>
    </row>
    <row r="65" spans="1:5">
      <c r="A65" t="str">
        <v>INE726G01019</v>
      </c>
      <c r="B65" t="str">
        <v>ICICI Prudential Life Insurance Company Limited</v>
      </c>
      <c r="C65">
        <v>3.2300000000000004</v>
      </c>
      <c r="D65">
        <v>1.37</v>
      </c>
      <c r="E65">
        <v>1.37</v>
      </c>
    </row>
    <row r="66" spans="1:5">
      <c r="A66" t="str">
        <v>INE759A01021</v>
      </c>
      <c r="B66" t="str">
        <v>Mastek Ltd</v>
      </c>
      <c r="C66">
        <v>0</v>
      </c>
      <c r="D66">
        <v>0.88</v>
      </c>
      <c r="E66">
        <v>0</v>
      </c>
    </row>
    <row r="67" spans="1:5">
      <c r="A67" t="str">
        <v>INE765G01017</v>
      </c>
      <c r="B67" t="str">
        <v>ICICI Lombard General Insurance Company Ltd</v>
      </c>
      <c r="C67">
        <v>1.95</v>
      </c>
      <c r="D67">
        <v>0</v>
      </c>
      <c r="E67">
        <v>0</v>
      </c>
    </row>
    <row r="68" spans="1:5">
      <c r="A68" t="str">
        <v>INE795G01014</v>
      </c>
      <c r="B68" t="str">
        <v>HDFC Life Insurance Company Limited</v>
      </c>
      <c r="C68">
        <v>2.1800000000000002</v>
      </c>
      <c r="D68">
        <v>0</v>
      </c>
      <c r="E68">
        <v>0</v>
      </c>
    </row>
    <row r="69" spans="1:5">
      <c r="A69" t="str">
        <v>INE811A01020</v>
      </c>
      <c r="B69" t="str">
        <v>Kirloskar Pneumatic Company Limited</v>
      </c>
      <c r="C69">
        <v>0</v>
      </c>
      <c r="D69">
        <v>1.8399999999999999</v>
      </c>
      <c r="E69">
        <v>0</v>
      </c>
    </row>
    <row r="70" spans="1:5">
      <c r="A70" t="str">
        <v>INE836A01035</v>
      </c>
      <c r="B70" t="str">
        <v>Birlasoft Limited</v>
      </c>
      <c r="C70">
        <v>0</v>
      </c>
      <c r="D70">
        <v>0.62</v>
      </c>
      <c r="E70">
        <v>0</v>
      </c>
    </row>
    <row r="71" spans="1:5">
      <c r="A71" t="str">
        <v>INE844O01030</v>
      </c>
      <c r="B71" t="str">
        <v>Gujarat Gas Ltd</v>
      </c>
      <c r="C71">
        <v>1.51</v>
      </c>
      <c r="D71">
        <v>1.0999999999999999</v>
      </c>
      <c r="E71">
        <v>1.0999999999999999</v>
      </c>
    </row>
    <row r="72" spans="1:5">
      <c r="A72" t="str">
        <v>INE872H01027</v>
      </c>
      <c r="B72" t="str">
        <v>Lumax Auto Technologies Limited</v>
      </c>
      <c r="C72">
        <v>0</v>
      </c>
      <c r="D72">
        <v>1.71</v>
      </c>
      <c r="E72">
        <v>0</v>
      </c>
    </row>
    <row r="73" spans="1:5">
      <c r="A73" t="str">
        <v>INE893J01029</v>
      </c>
      <c r="B73" t="str">
        <v>Mold-Tek Packaging Limited</v>
      </c>
      <c r="C73">
        <v>0</v>
      </c>
      <c r="D73">
        <v>2.4699999999999998</v>
      </c>
      <c r="E73">
        <v>0</v>
      </c>
    </row>
    <row r="74" spans="1:5">
      <c r="A74" t="str">
        <v>INE917I01010</v>
      </c>
      <c r="B74" t="str">
        <v>Bajaj Auto Ltd</v>
      </c>
      <c r="C74">
        <v>1.46</v>
      </c>
      <c r="D74">
        <v>0</v>
      </c>
      <c r="E74">
        <v>0</v>
      </c>
    </row>
    <row r="75" spans="1:5">
      <c r="A75" t="str">
        <v>INE925R01014</v>
      </c>
      <c r="B75" t="str">
        <v>CMS Info System Limited</v>
      </c>
      <c r="C75">
        <v>2.1999999999999997</v>
      </c>
      <c r="D75">
        <v>1.18</v>
      </c>
      <c r="E75">
        <v>1.18</v>
      </c>
    </row>
    <row r="76" spans="1:5">
      <c r="A76" t="str">
        <v>INE934S01014</v>
      </c>
      <c r="B76" t="str">
        <v>GNA Axles Limited</v>
      </c>
      <c r="C76">
        <v>0</v>
      </c>
      <c r="D76">
        <v>1.0699999999999998</v>
      </c>
      <c r="E76">
        <v>0</v>
      </c>
    </row>
    <row r="77" spans="1:5">
      <c r="A77" t="str">
        <v>INE943D01017</v>
      </c>
      <c r="B77" t="str">
        <v>MPs Ltd</v>
      </c>
      <c r="C77">
        <v>0</v>
      </c>
      <c r="D77">
        <v>1.3299999999999998</v>
      </c>
      <c r="E77">
        <v>0</v>
      </c>
    </row>
    <row r="78" spans="1:5">
      <c r="A78" t="str">
        <v>INE951I01027</v>
      </c>
      <c r="B78" t="str">
        <v>V-Guard Industries Limited</v>
      </c>
      <c r="C78">
        <v>0</v>
      </c>
      <c r="D78">
        <v>0.43</v>
      </c>
      <c r="E78">
        <v>0</v>
      </c>
    </row>
    <row r="79" spans="1:5">
      <c r="A79" t="str">
        <v>INE953O01021</v>
      </c>
      <c r="B79" t="str">
        <v>Sansera Engineering Limited</v>
      </c>
      <c r="C79">
        <v>0</v>
      </c>
      <c r="D79">
        <v>0.66</v>
      </c>
      <c r="E79">
        <v>0</v>
      </c>
    </row>
    <row r="80" spans="1:5">
      <c r="A80" t="str">
        <v>INE955D01029</v>
      </c>
      <c r="B80" t="str">
        <v>Genus Power Infrastructures Limited</v>
      </c>
      <c r="C80">
        <v>0</v>
      </c>
      <c r="D80">
        <v>1.52</v>
      </c>
      <c r="E80">
        <v>0</v>
      </c>
    </row>
    <row r="81" spans="1:5">
      <c r="A81" t="str">
        <v>INE970X01018</v>
      </c>
      <c r="B81" t="str">
        <v>Lemon Tree Hotels Limited</v>
      </c>
      <c r="C81">
        <v>0</v>
      </c>
      <c r="D81">
        <v>1.4500000000000002</v>
      </c>
      <c r="E81">
        <v>0</v>
      </c>
    </row>
    <row r="82" spans="1:5">
      <c r="A82" t="str">
        <v>INE985S01024</v>
      </c>
      <c r="B82" t="str">
        <v>TeamLease Services Limited</v>
      </c>
      <c r="C82">
        <v>0</v>
      </c>
      <c r="D82">
        <v>0.91</v>
      </c>
      <c r="E82">
        <v>0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78</v>
      </c>
    </row>
    <row r="152" spans="1:2">
      <c r="A152" t="s">
        <v>790</v>
      </c>
      <c r="B152" cm="1">
        <f t="array" ref="B152">SUMPRODUCT((_xlfn.ANCHORARRAY(C5)&gt;0)*(_xlfn.ANCHORARRAY(D5)&gt;0))</f>
        <v>12</v>
      </c>
    </row>
    <row r="154" spans="1:2">
      <c r="A154" s="3" t="s">
        <v>772</v>
      </c>
      <c r="B154" s="32">
        <f>SUM(_xlfn.ANCHORARRAY(E5))</f>
        <v>17.34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5C1FC-5FED-4FDD-B2A8-07B69282C6CC}">
  <dimension ref="A1:E154"/>
  <sheetViews>
    <sheetView topLeftCell="A18" workbookViewId="0">
      <selection activeCell="B5" sqref="B5"/>
    </sheetView>
  </sheetViews>
  <sheetFormatPr defaultRowHeight="15"/>
  <cols>
    <col min="1" max="1" width="25.28515625" bestFit="1" customWidth="1"/>
    <col min="2" max="2" width="44.140625" bestFit="1" customWidth="1"/>
    <col min="3" max="3" width="20.28515625" bestFit="1" customWidth="1"/>
    <col min="4" max="4" width="19.28515625" bestFit="1" customWidth="1"/>
    <col min="5" max="5" width="23.85546875" bestFit="1" customWidth="1"/>
  </cols>
  <sheetData>
    <row r="1" spans="1:5" ht="18.75">
      <c r="A1" s="39" t="s">
        <v>777</v>
      </c>
      <c r="B1" s="34"/>
      <c r="C1" s="34"/>
      <c r="D1" s="34"/>
      <c r="E1" s="34"/>
    </row>
    <row r="2" spans="1:5">
      <c r="A2" s="34" t="s">
        <v>768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769</v>
      </c>
      <c r="D4" s="4" t="s">
        <v>778</v>
      </c>
      <c r="E4" s="4" t="s">
        <v>771</v>
      </c>
    </row>
    <row r="5" spans="1:5">
      <c r="A5" t="str" cm="1">
        <f t="array" ref="A5:A35">_xlfn._xlws.FILTER('Equity Lookup'!$A$7:$A$200,('Equity Lookup'!$C$7:$C$200&gt;0)+('Equity Lookup'!$G$7:$G$200&gt;0))</f>
        <v>INE009A01021</v>
      </c>
      <c r="B5" t="str" cm="1">
        <f t="array" ref="B5:B35">_xlfn._xlws.FILTER('Equity Lookup'!$B$7:$B$200,('Equity Lookup'!$C$7:$C$200&gt;0)+('Equity Lookup'!$G$7:$G$200&gt;0))</f>
        <v>Infosys Ltd</v>
      </c>
      <c r="C5" cm="1">
        <f t="array" ref="C5:C35">_xlfn._xlws.FILTER('Equity Lookup'!$C$7:$C$200,('Equity Lookup'!$C$7:$C$200&gt;0)+('Equity Lookup'!$G$7:$G$200&gt;0))</f>
        <v>3.92</v>
      </c>
      <c r="D5" cm="1">
        <f t="array" ref="D5:D35">_xlfn._xlws.FILTER('Equity Lookup'!$G$7:$G$200,('Equity Lookup'!$C$7:$C$200&gt;0)+('Equity Lookup'!$G$7:$G$200&gt;0))</f>
        <v>3.8</v>
      </c>
      <c r="E5" cm="1">
        <f t="array" ref="E5:E35">_xlfn.MAP(_xlfn.ANCHORARRAY(C5),_xlfn.ANCHORARRAY(D5),_xlfn.LAMBDA(_xlpm.a,_xlpm.b,MIN(_xlpm.a,_xlpm.b)))</f>
        <v>3.8</v>
      </c>
    </row>
    <row r="6" spans="1:5">
      <c r="A6" t="str">
        <v>INE040A01034</v>
      </c>
      <c r="B6" t="str">
        <v>HDFC Bank Ltd</v>
      </c>
      <c r="C6">
        <v>7.75</v>
      </c>
      <c r="D6">
        <v>7.6700000000000008</v>
      </c>
      <c r="E6">
        <v>7.6700000000000008</v>
      </c>
    </row>
    <row r="7" spans="1:5">
      <c r="A7" t="str">
        <v>INE059A01026</v>
      </c>
      <c r="B7" t="str">
        <v>Cipla Ltd</v>
      </c>
      <c r="C7">
        <v>2.94</v>
      </c>
      <c r="D7">
        <v>3.08</v>
      </c>
      <c r="E7">
        <v>2.94</v>
      </c>
    </row>
    <row r="8" spans="1:5">
      <c r="A8" t="str">
        <v>INE062A01020</v>
      </c>
      <c r="B8" t="str">
        <v>State Bank of India</v>
      </c>
      <c r="C8">
        <v>2.5700000000000003</v>
      </c>
      <c r="D8">
        <v>2.8899999999999997</v>
      </c>
      <c r="E8">
        <v>2.5700000000000003</v>
      </c>
    </row>
    <row r="9" spans="1:5">
      <c r="A9" t="str">
        <v>INE075A01022</v>
      </c>
      <c r="B9" t="str">
        <v>Wipro Ltd</v>
      </c>
      <c r="C9">
        <v>2.52</v>
      </c>
      <c r="D9">
        <v>2.42</v>
      </c>
      <c r="E9">
        <v>2.42</v>
      </c>
    </row>
    <row r="10" spans="1:5">
      <c r="A10" t="str">
        <v>INE081A01020</v>
      </c>
      <c r="B10" t="str">
        <v>Tata Steel Ltd</v>
      </c>
      <c r="C10">
        <v>0.45999999999999996</v>
      </c>
      <c r="D10">
        <v>0.32</v>
      </c>
      <c r="E10">
        <v>0.32</v>
      </c>
    </row>
    <row r="11" spans="1:5">
      <c r="A11" t="str">
        <v>INE089A01031</v>
      </c>
      <c r="B11" t="str">
        <v>Dr Reddys Laboratories Ltd</v>
      </c>
      <c r="C11">
        <v>2.4500000000000002</v>
      </c>
      <c r="D11">
        <v>2.4699999999999998</v>
      </c>
      <c r="E11">
        <v>2.4500000000000002</v>
      </c>
    </row>
    <row r="12" spans="1:5">
      <c r="A12" t="str">
        <v>INE090A01021</v>
      </c>
      <c r="B12" t="str">
        <v>ICICI Bank Ltd</v>
      </c>
      <c r="C12">
        <v>7.2499999999999991</v>
      </c>
      <c r="D12">
        <v>7.28</v>
      </c>
      <c r="E12">
        <v>7.2499999999999991</v>
      </c>
    </row>
    <row r="13" spans="1:5">
      <c r="A13" t="str">
        <v>INE095A01012</v>
      </c>
      <c r="B13" t="str">
        <v>Indusind Bank Ltd</v>
      </c>
      <c r="C13">
        <v>2.12</v>
      </c>
      <c r="D13">
        <v>2.15</v>
      </c>
      <c r="E13">
        <v>2.12</v>
      </c>
    </row>
    <row r="14" spans="1:5">
      <c r="A14" t="str">
        <v>INE101A01026</v>
      </c>
      <c r="B14" t="str">
        <v>Mahindra &amp; Mahindra Ltd</v>
      </c>
      <c r="C14">
        <v>1.28</v>
      </c>
      <c r="D14">
        <v>1.39</v>
      </c>
      <c r="E14">
        <v>1.28</v>
      </c>
    </row>
    <row r="15" spans="1:5">
      <c r="A15" t="str">
        <v>INE111A01025</v>
      </c>
      <c r="B15" t="str">
        <v>Container Corporation of India Ltd</v>
      </c>
      <c r="C15">
        <v>3.1300000000000003</v>
      </c>
      <c r="D15">
        <v>3.11</v>
      </c>
      <c r="E15">
        <v>3.11</v>
      </c>
    </row>
    <row r="16" spans="1:5">
      <c r="A16" t="str">
        <v>INE115A01026</v>
      </c>
      <c r="B16" t="str">
        <v>LIC Housing Finance Ltd</v>
      </c>
      <c r="C16">
        <v>2.77</v>
      </c>
      <c r="D16">
        <v>2.7199999999999998</v>
      </c>
      <c r="E16">
        <v>2.7199999999999998</v>
      </c>
    </row>
    <row r="17" spans="1:5">
      <c r="A17" t="str">
        <v>INE118D01016</v>
      </c>
      <c r="B17" t="str">
        <v>Nuvoco Vistas Corporation Limited</v>
      </c>
      <c r="C17">
        <v>2.68</v>
      </c>
      <c r="D17">
        <v>2.74</v>
      </c>
      <c r="E17">
        <v>2.68</v>
      </c>
    </row>
    <row r="18" spans="1:5">
      <c r="A18" t="str">
        <v>INE129A01019</v>
      </c>
      <c r="B18" t="str">
        <v>Gail (India) Ltd</v>
      </c>
      <c r="C18">
        <v>2.76</v>
      </c>
      <c r="D18">
        <v>2.7</v>
      </c>
      <c r="E18">
        <v>2.7</v>
      </c>
    </row>
    <row r="19" spans="1:5">
      <c r="A19" t="str">
        <v>INE158A01026</v>
      </c>
      <c r="B19" t="str">
        <v>Hero MotoCorp Ltd</v>
      </c>
      <c r="C19">
        <v>2.82</v>
      </c>
      <c r="D19">
        <v>2.8899999999999997</v>
      </c>
      <c r="E19">
        <v>2.82</v>
      </c>
    </row>
    <row r="20" spans="1:5">
      <c r="A20" t="str">
        <v>INE237A01036</v>
      </c>
      <c r="B20" t="str">
        <v>Kotak Mahindra Bank Ltd</v>
      </c>
      <c r="C20">
        <v>4.03</v>
      </c>
      <c r="D20">
        <v>4.1900000000000004</v>
      </c>
      <c r="E20">
        <v>4.03</v>
      </c>
    </row>
    <row r="21" spans="1:5">
      <c r="A21" t="str">
        <v>INE238A01034</v>
      </c>
      <c r="B21" t="str">
        <v>Axis Bank Ltd</v>
      </c>
      <c r="C21">
        <v>3.62</v>
      </c>
      <c r="D21">
        <v>3.61</v>
      </c>
      <c r="E21">
        <v>3.61</v>
      </c>
    </row>
    <row r="22" spans="1:5">
      <c r="A22" t="str">
        <v>INE299U01018</v>
      </c>
      <c r="B22" t="str">
        <v>Crompton Greaves Consumer Electricals Limited</v>
      </c>
      <c r="C22">
        <v>3.63</v>
      </c>
      <c r="D22">
        <v>3.73</v>
      </c>
      <c r="E22">
        <v>3.63</v>
      </c>
    </row>
    <row r="23" spans="1:5">
      <c r="A23" t="str">
        <v>INE302A01020</v>
      </c>
      <c r="B23" t="str">
        <v>Exide Industries Ltd</v>
      </c>
      <c r="C23">
        <v>3.39</v>
      </c>
      <c r="D23">
        <v>3.36</v>
      </c>
      <c r="E23">
        <v>3.36</v>
      </c>
    </row>
    <row r="24" spans="1:5">
      <c r="A24" t="str">
        <v>INE397D01024</v>
      </c>
      <c r="B24" t="str">
        <v>Bharti Airtel Ltd</v>
      </c>
      <c r="C24">
        <v>3.09</v>
      </c>
      <c r="D24">
        <v>3.08</v>
      </c>
      <c r="E24">
        <v>3.08</v>
      </c>
    </row>
    <row r="25" spans="1:5">
      <c r="A25" t="str">
        <v>INE404A01024</v>
      </c>
      <c r="B25" t="str">
        <v>Aditya Birla Sun Life AMC Limited</v>
      </c>
      <c r="C25">
        <v>2.36</v>
      </c>
      <c r="D25">
        <v>2.36</v>
      </c>
      <c r="E25">
        <v>2.36</v>
      </c>
    </row>
    <row r="26" spans="1:5">
      <c r="A26" t="str">
        <v>INE467B01029</v>
      </c>
      <c r="B26" t="str">
        <v>Tata Consultancy Services Ltd</v>
      </c>
      <c r="C26">
        <v>4.1300000000000008</v>
      </c>
      <c r="D26">
        <v>4.16</v>
      </c>
      <c r="E26">
        <v>4.1300000000000008</v>
      </c>
    </row>
    <row r="27" spans="1:5">
      <c r="A27" t="str">
        <v>INE484J01027</v>
      </c>
      <c r="B27" t="str">
        <v>Godrej Properties Ltd</v>
      </c>
      <c r="C27">
        <v>2.4299999999999997</v>
      </c>
      <c r="D27">
        <v>2.34</v>
      </c>
      <c r="E27">
        <v>2.34</v>
      </c>
    </row>
    <row r="28" spans="1:5">
      <c r="A28" t="str">
        <v>INE575P01011</v>
      </c>
      <c r="B28" t="str">
        <v>Star Health and Allied Insurance Co Ltd</v>
      </c>
      <c r="C28">
        <v>3.6900000000000004</v>
      </c>
      <c r="D28">
        <v>3.56</v>
      </c>
      <c r="E28">
        <v>3.56</v>
      </c>
    </row>
    <row r="29" spans="1:5">
      <c r="A29" t="str">
        <v>INE669C01036</v>
      </c>
      <c r="B29" t="str">
        <v>Tech Mahindra Ltd</v>
      </c>
      <c r="C29">
        <v>3.0700000000000003</v>
      </c>
      <c r="D29">
        <v>2.8000000000000003</v>
      </c>
      <c r="E29">
        <v>2.8000000000000003</v>
      </c>
    </row>
    <row r="30" spans="1:5">
      <c r="A30" t="str">
        <v>INE726G01019</v>
      </c>
      <c r="B30" t="str">
        <v>ICICI Prudential Life Insurance Company Limited</v>
      </c>
      <c r="C30">
        <v>3.2300000000000004</v>
      </c>
      <c r="D30">
        <v>3.1399999999999997</v>
      </c>
      <c r="E30">
        <v>3.1399999999999997</v>
      </c>
    </row>
    <row r="31" spans="1:5">
      <c r="A31" t="str">
        <v>INE765G01017</v>
      </c>
      <c r="B31" t="str">
        <v>ICICI Lombard General Insurance Company Ltd</v>
      </c>
      <c r="C31">
        <v>1.95</v>
      </c>
      <c r="D31">
        <v>2.06</v>
      </c>
      <c r="E31">
        <v>1.95</v>
      </c>
    </row>
    <row r="32" spans="1:5">
      <c r="A32" t="str">
        <v>INE795G01014</v>
      </c>
      <c r="B32" t="str">
        <v>HDFC Life Insurance Company Limited</v>
      </c>
      <c r="C32">
        <v>2.1800000000000002</v>
      </c>
      <c r="D32">
        <v>2.1800000000000002</v>
      </c>
      <c r="E32">
        <v>2.1800000000000002</v>
      </c>
    </row>
    <row r="33" spans="1:5">
      <c r="A33" t="str">
        <v>INE844O01030</v>
      </c>
      <c r="B33" t="str">
        <v>Gujarat Gas Ltd</v>
      </c>
      <c r="C33">
        <v>1.51</v>
      </c>
      <c r="D33">
        <v>1.5699999999999998</v>
      </c>
      <c r="E33">
        <v>1.51</v>
      </c>
    </row>
    <row r="34" spans="1:5">
      <c r="A34" t="str">
        <v>INE917I01010</v>
      </c>
      <c r="B34" t="str">
        <v>Bajaj Auto Ltd</v>
      </c>
      <c r="C34">
        <v>1.46</v>
      </c>
      <c r="D34">
        <v>1.5</v>
      </c>
      <c r="E34">
        <v>1.46</v>
      </c>
    </row>
    <row r="35" spans="1:5">
      <c r="A35" t="str">
        <v>INE925R01014</v>
      </c>
      <c r="B35" t="str">
        <v>CMS Info System Limited</v>
      </c>
      <c r="C35">
        <v>2.1999999999999997</v>
      </c>
      <c r="D35">
        <v>2.21</v>
      </c>
      <c r="E35">
        <v>2.1999999999999997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31</v>
      </c>
    </row>
    <row r="152" spans="1:2">
      <c r="A152" t="s">
        <v>790</v>
      </c>
      <c r="B152" cm="1">
        <f t="array" ref="B152">SUMPRODUCT((_xlfn.ANCHORARRAY(C5)&gt;0)*(_xlfn.ANCHORARRAY(D5)&gt;0))</f>
        <v>31</v>
      </c>
    </row>
    <row r="154" spans="1:2">
      <c r="A154" s="3" t="s">
        <v>772</v>
      </c>
      <c r="B154" s="32">
        <f>SUM(_xlfn.ANCHORARRAY(E5))</f>
        <v>92.190000000000012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5E472-34E0-4DBE-8B4A-79D8DCBADAE2}">
  <dimension ref="A1:E154"/>
  <sheetViews>
    <sheetView workbookViewId="0">
      <selection activeCell="A5" sqref="A5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779</v>
      </c>
      <c r="B1" s="41"/>
      <c r="C1" s="41"/>
      <c r="D1" s="41"/>
      <c r="E1" s="41"/>
    </row>
    <row r="2" spans="1:5">
      <c r="A2" s="42" t="s">
        <v>768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770</v>
      </c>
      <c r="D4" s="4" t="s">
        <v>774</v>
      </c>
      <c r="E4" s="4" t="s">
        <v>771</v>
      </c>
    </row>
    <row r="5" spans="1:5">
      <c r="A5" t="str" cm="1">
        <f t="array" ref="A5:A64">_xlfn._xlws.FILTER('Equity Lookup'!$A$7:$A$200,('Equity Lookup'!$D$7:$D$200&gt;0)+('Equity Lookup'!$E$7:$E$200&gt;0))</f>
        <v>INE009A01021</v>
      </c>
      <c r="B5" t="str" cm="1">
        <f t="array" ref="B5:B64">_xlfn._xlws.FILTER('Equity Lookup'!$B$7:$B$200,('Equity Lookup'!$D$7:$D$200&gt;0)+('Equity Lookup'!$E$7:$E$200&gt;0))</f>
        <v>Infosys Ltd</v>
      </c>
      <c r="C5" cm="1">
        <f t="array" ref="C5:C64">_xlfn._xlws.FILTER('Equity Lookup'!$D$7:$D$200,('Equity Lookup'!$D$7:$D$200&gt;0)+('Equity Lookup'!$E$7:$E$200&gt;0))</f>
        <v>2</v>
      </c>
      <c r="D5" cm="1">
        <f t="array" ref="D5:D64">_xlfn._xlws.FILTER('Equity Lookup'!$E$7:$E$200,('Equity Lookup'!$D$7:$D$200&gt;0)+('Equity Lookup'!$E$7:$E$200&gt;0))</f>
        <v>1.9300000000000002</v>
      </c>
      <c r="E5" cm="1">
        <f t="array" ref="E5:E64">_xlfn.MAP(_xlfn.ANCHORARRAY(C5),_xlfn.ANCHORARRAY(D5),_xlfn.LAMBDA(_xlpm.a,_xlpm.b,MIN(_xlpm.a,_xlpm.b)))</f>
        <v>1.9300000000000002</v>
      </c>
    </row>
    <row r="6" spans="1:5">
      <c r="A6" t="str">
        <v>INE02PY01013</v>
      </c>
      <c r="B6" t="str">
        <v>Borosil Limited</v>
      </c>
      <c r="C6">
        <v>0</v>
      </c>
      <c r="D6">
        <v>0.86</v>
      </c>
      <c r="E6">
        <v>0</v>
      </c>
    </row>
    <row r="7" spans="1:5">
      <c r="A7" t="str">
        <v>INE040A01034</v>
      </c>
      <c r="B7" t="str">
        <v>HDFC Bank Ltd</v>
      </c>
      <c r="C7">
        <v>4.37</v>
      </c>
      <c r="D7">
        <v>0</v>
      </c>
      <c r="E7">
        <v>0</v>
      </c>
    </row>
    <row r="8" spans="1:5">
      <c r="A8" t="str">
        <v>INE066A01021</v>
      </c>
      <c r="B8" t="str">
        <v>Eicher Motors Limited</v>
      </c>
      <c r="C8">
        <v>1.82</v>
      </c>
      <c r="D8">
        <v>2.92</v>
      </c>
      <c r="E8">
        <v>1.82</v>
      </c>
    </row>
    <row r="9" spans="1:5">
      <c r="A9" t="str">
        <v>INE075A01022</v>
      </c>
      <c r="B9" t="str">
        <v>Wipro Ltd</v>
      </c>
      <c r="C9">
        <v>0.51</v>
      </c>
      <c r="D9">
        <v>0</v>
      </c>
      <c r="E9">
        <v>0</v>
      </c>
    </row>
    <row r="10" spans="1:5">
      <c r="A10" t="str">
        <v>INE07Y701011</v>
      </c>
      <c r="B10" t="str">
        <v>Hitachi Energy India Limited</v>
      </c>
      <c r="C10">
        <v>2.35</v>
      </c>
      <c r="D10">
        <v>3.94</v>
      </c>
      <c r="E10">
        <v>2.35</v>
      </c>
    </row>
    <row r="11" spans="1:5">
      <c r="A11" t="str">
        <v>INE092A01019</v>
      </c>
      <c r="B11" t="str">
        <v>Tata Chemicals Ltd</v>
      </c>
      <c r="C11">
        <v>1.1199999999999999</v>
      </c>
      <c r="D11">
        <v>0.79</v>
      </c>
      <c r="E11">
        <v>0.79</v>
      </c>
    </row>
    <row r="12" spans="1:5">
      <c r="A12" t="str">
        <v>INE095A01012</v>
      </c>
      <c r="B12" t="str">
        <v>Indusind Bank Ltd</v>
      </c>
      <c r="C12">
        <v>0.91999999999999993</v>
      </c>
      <c r="D12">
        <v>0</v>
      </c>
      <c r="E12">
        <v>0</v>
      </c>
    </row>
    <row r="13" spans="1:5">
      <c r="A13" t="str">
        <v>INE0KCE01017</v>
      </c>
      <c r="B13" t="str">
        <v>Eureka Forbes Ltd</v>
      </c>
      <c r="C13">
        <v>0.98</v>
      </c>
      <c r="D13">
        <v>1.05</v>
      </c>
      <c r="E13">
        <v>0.98</v>
      </c>
    </row>
    <row r="14" spans="1:5">
      <c r="A14" t="str">
        <v>INE0V6F01027</v>
      </c>
      <c r="B14" t="str">
        <v>Hyundai Motor India Ltd</v>
      </c>
      <c r="C14">
        <v>1.02</v>
      </c>
      <c r="D14">
        <v>2.19</v>
      </c>
      <c r="E14">
        <v>1.02</v>
      </c>
    </row>
    <row r="15" spans="1:5">
      <c r="A15" t="str">
        <v>INE101A01026</v>
      </c>
      <c r="B15" t="str">
        <v>Mahindra &amp; Mahindra Ltd</v>
      </c>
      <c r="C15">
        <v>2.16</v>
      </c>
      <c r="D15">
        <v>2.08</v>
      </c>
      <c r="E15">
        <v>2.08</v>
      </c>
    </row>
    <row r="16" spans="1:5">
      <c r="A16" t="str">
        <v>INE117A01022</v>
      </c>
      <c r="B16" t="str">
        <v>ABB India Ltd</v>
      </c>
      <c r="C16">
        <v>1.23</v>
      </c>
      <c r="D16">
        <v>2.37</v>
      </c>
      <c r="E16">
        <v>1.23</v>
      </c>
    </row>
    <row r="17" spans="1:5">
      <c r="A17" t="str">
        <v>INE118D01016</v>
      </c>
      <c r="B17" t="str">
        <v>Nuvoco Vistas Corporation Limited</v>
      </c>
      <c r="C17">
        <v>0.96</v>
      </c>
      <c r="D17">
        <v>2.0699999999999998</v>
      </c>
      <c r="E17">
        <v>0.96</v>
      </c>
    </row>
    <row r="18" spans="1:5">
      <c r="A18" t="str">
        <v>INE142Z01019</v>
      </c>
      <c r="B18" t="str">
        <v>Orient Electric Limited</v>
      </c>
      <c r="C18">
        <v>0</v>
      </c>
      <c r="D18">
        <v>0.85000000000000009</v>
      </c>
      <c r="E18">
        <v>0</v>
      </c>
    </row>
    <row r="19" spans="1:5">
      <c r="A19" t="str">
        <v>INE151A01013</v>
      </c>
      <c r="B19" t="str">
        <v>Tata Communications Ltd</v>
      </c>
      <c r="C19">
        <v>1.34</v>
      </c>
      <c r="D19">
        <v>1.22</v>
      </c>
      <c r="E19">
        <v>1.22</v>
      </c>
    </row>
    <row r="20" spans="1:5">
      <c r="A20" t="str">
        <v>INE158A01026</v>
      </c>
      <c r="B20" t="str">
        <v>Hero MotoCorp Ltd</v>
      </c>
      <c r="C20">
        <v>1.3299999999999998</v>
      </c>
      <c r="D20">
        <v>1.43</v>
      </c>
      <c r="E20">
        <v>1.3299999999999998</v>
      </c>
    </row>
    <row r="21" spans="1:5">
      <c r="A21" t="str">
        <v>INE171A01029</v>
      </c>
      <c r="B21" t="str">
        <v>The Federal Bank Limited</v>
      </c>
      <c r="C21">
        <v>3.18</v>
      </c>
      <c r="D21">
        <v>0</v>
      </c>
      <c r="E21">
        <v>0</v>
      </c>
    </row>
    <row r="22" spans="1:5">
      <c r="A22" t="str">
        <v>INE172A01027</v>
      </c>
      <c r="B22" t="str">
        <v>Castrol India Ltd</v>
      </c>
      <c r="C22">
        <v>1.87</v>
      </c>
      <c r="D22">
        <v>3.1399999999999997</v>
      </c>
      <c r="E22">
        <v>1.87</v>
      </c>
    </row>
    <row r="23" spans="1:5">
      <c r="A23" t="str">
        <v>INE176B01034</v>
      </c>
      <c r="B23" t="str">
        <v>Havells India Ltd</v>
      </c>
      <c r="C23">
        <v>1.6199999999999999</v>
      </c>
      <c r="D23">
        <v>2.0099999999999998</v>
      </c>
      <c r="E23">
        <v>1.6199999999999999</v>
      </c>
    </row>
    <row r="24" spans="1:5">
      <c r="A24" t="str">
        <v>INE196A01026</v>
      </c>
      <c r="B24" t="str">
        <v>Marico Ltd</v>
      </c>
      <c r="C24">
        <v>3.83</v>
      </c>
      <c r="D24">
        <v>4.74</v>
      </c>
      <c r="E24">
        <v>3.83</v>
      </c>
    </row>
    <row r="25" spans="1:5">
      <c r="A25" t="str">
        <v>INE225D01027</v>
      </c>
      <c r="B25" t="str">
        <v>Symphony Ltd</v>
      </c>
      <c r="C25">
        <v>0.82000000000000006</v>
      </c>
      <c r="D25">
        <v>1.71</v>
      </c>
      <c r="E25">
        <v>0.82000000000000006</v>
      </c>
    </row>
    <row r="26" spans="1:5">
      <c r="A26" t="str">
        <v>INE226A01021</v>
      </c>
      <c r="B26" t="str">
        <v>Voltas Ltd</v>
      </c>
      <c r="C26">
        <v>1.44</v>
      </c>
      <c r="D26">
        <v>1.8499999999999999</v>
      </c>
      <c r="E26">
        <v>1.44</v>
      </c>
    </row>
    <row r="27" spans="1:5">
      <c r="A27" t="str">
        <v>INE237A01036</v>
      </c>
      <c r="B27" t="str">
        <v>Kotak Mahindra Bank Ltd</v>
      </c>
      <c r="C27">
        <v>2.74</v>
      </c>
      <c r="D27">
        <v>0</v>
      </c>
      <c r="E27">
        <v>0</v>
      </c>
    </row>
    <row r="28" spans="1:5">
      <c r="A28" t="str">
        <v>INE259A01022</v>
      </c>
      <c r="B28" t="str">
        <v>Colgate Palmolive India Ltd</v>
      </c>
      <c r="C28">
        <v>0.95</v>
      </c>
      <c r="D28">
        <v>0</v>
      </c>
      <c r="E28">
        <v>0</v>
      </c>
    </row>
    <row r="29" spans="1:5">
      <c r="A29" t="str">
        <v>INE262H01021</v>
      </c>
      <c r="B29" t="str">
        <v>Persistent Systems Ltd</v>
      </c>
      <c r="C29">
        <v>2.6599999999999997</v>
      </c>
      <c r="D29">
        <v>2.7199999999999998</v>
      </c>
      <c r="E29">
        <v>2.6599999999999997</v>
      </c>
    </row>
    <row r="30" spans="1:5">
      <c r="A30" t="str">
        <v>INE280A01028</v>
      </c>
      <c r="B30" t="str">
        <v>Titan Company Limited</v>
      </c>
      <c r="C30">
        <v>1.9900000000000002</v>
      </c>
      <c r="D30">
        <v>0</v>
      </c>
      <c r="E30">
        <v>0</v>
      </c>
    </row>
    <row r="31" spans="1:5">
      <c r="A31" t="str">
        <v>INE285A01027</v>
      </c>
      <c r="B31" t="str">
        <v>Elgi Equipments Ltd</v>
      </c>
      <c r="C31">
        <v>1.0900000000000001</v>
      </c>
      <c r="D31">
        <v>1.1900000000000002</v>
      </c>
      <c r="E31">
        <v>1.0900000000000001</v>
      </c>
    </row>
    <row r="32" spans="1:5">
      <c r="A32" t="str">
        <v>INE296A01032</v>
      </c>
      <c r="B32" t="str">
        <v>Bajaj Finance Ltd</v>
      </c>
      <c r="C32">
        <v>3.4299999999999997</v>
      </c>
      <c r="D32">
        <v>0</v>
      </c>
      <c r="E32">
        <v>0</v>
      </c>
    </row>
    <row r="33" spans="1:5">
      <c r="A33" t="str">
        <v>INE299U01018</v>
      </c>
      <c r="B33" t="str">
        <v>Crompton Greaves Consumer Electricals Limited</v>
      </c>
      <c r="C33">
        <v>1.78</v>
      </c>
      <c r="D33">
        <v>2.81</v>
      </c>
      <c r="E33">
        <v>1.78</v>
      </c>
    </row>
    <row r="34" spans="1:5">
      <c r="A34" t="str">
        <v>INE323A01026</v>
      </c>
      <c r="B34" t="str">
        <v>Bosch Ltd</v>
      </c>
      <c r="C34">
        <v>2.46</v>
      </c>
      <c r="D34">
        <v>2.6599999999999997</v>
      </c>
      <c r="E34">
        <v>2.46</v>
      </c>
    </row>
    <row r="35" spans="1:5">
      <c r="A35" t="str">
        <v>INE356A01018</v>
      </c>
      <c r="B35" t="str">
        <v>Mphasis Ltd</v>
      </c>
      <c r="C35">
        <v>0</v>
      </c>
      <c r="D35">
        <v>1.05</v>
      </c>
      <c r="E35">
        <v>0</v>
      </c>
    </row>
    <row r="36" spans="1:5">
      <c r="A36" t="str">
        <v>INE371P01015</v>
      </c>
      <c r="B36" t="str">
        <v>Amber Enterprises India Limited</v>
      </c>
      <c r="C36">
        <v>1.78</v>
      </c>
      <c r="D36">
        <v>2.6599999999999997</v>
      </c>
      <c r="E36">
        <v>1.78</v>
      </c>
    </row>
    <row r="37" spans="1:5">
      <c r="A37" t="str">
        <v>INE387A01021</v>
      </c>
      <c r="B37" t="str">
        <v>Sundram Fasteners Ltd</v>
      </c>
      <c r="C37">
        <v>1.1400000000000001</v>
      </c>
      <c r="D37">
        <v>2.1999999999999997</v>
      </c>
      <c r="E37">
        <v>1.1400000000000001</v>
      </c>
    </row>
    <row r="38" spans="1:5">
      <c r="A38" t="str">
        <v>INE398R01022</v>
      </c>
      <c r="B38" t="str">
        <v>Syngene International Ltd</v>
      </c>
      <c r="C38">
        <v>0.95</v>
      </c>
      <c r="D38">
        <v>0</v>
      </c>
      <c r="E38">
        <v>0</v>
      </c>
    </row>
    <row r="39" spans="1:5">
      <c r="A39" t="str">
        <v>INE410B01037</v>
      </c>
      <c r="B39" t="str">
        <v>Vinati Organics Limited</v>
      </c>
      <c r="C39">
        <v>1</v>
      </c>
      <c r="D39">
        <v>1.8800000000000001</v>
      </c>
      <c r="E39">
        <v>1</v>
      </c>
    </row>
    <row r="40" spans="1:5">
      <c r="A40" t="str">
        <v>INE410P01011</v>
      </c>
      <c r="B40" t="str">
        <v>Narayana Hrudayalaya Limited</v>
      </c>
      <c r="C40">
        <v>1.9900000000000002</v>
      </c>
      <c r="D40">
        <v>0</v>
      </c>
      <c r="E40">
        <v>0</v>
      </c>
    </row>
    <row r="41" spans="1:5">
      <c r="A41" t="str">
        <v>INE429E01023</v>
      </c>
      <c r="B41" t="str">
        <v>Safari Industries (India) Limited</v>
      </c>
      <c r="C41">
        <v>1.1299999999999999</v>
      </c>
      <c r="D41">
        <v>1.0900000000000001</v>
      </c>
      <c r="E41">
        <v>1.0900000000000001</v>
      </c>
    </row>
    <row r="42" spans="1:5">
      <c r="A42" t="str">
        <v>INE467B01029</v>
      </c>
      <c r="B42" t="str">
        <v>Tata Consultancy Services Ltd</v>
      </c>
      <c r="C42">
        <v>1.6099999999999999</v>
      </c>
      <c r="D42">
        <v>1.87</v>
      </c>
      <c r="E42">
        <v>1.6099999999999999</v>
      </c>
    </row>
    <row r="43" spans="1:5">
      <c r="A43" t="str">
        <v>INE494B01023</v>
      </c>
      <c r="B43" t="str">
        <v>TVS Motor Company Ltd</v>
      </c>
      <c r="C43">
        <v>5.29</v>
      </c>
      <c r="D43">
        <v>3.11</v>
      </c>
      <c r="E43">
        <v>3.11</v>
      </c>
    </row>
    <row r="44" spans="1:5">
      <c r="A44" t="str">
        <v>INE541A01023</v>
      </c>
      <c r="B44" t="str">
        <v>GMM Pfaudler Limited</v>
      </c>
      <c r="C44">
        <v>0</v>
      </c>
      <c r="D44">
        <v>0.69</v>
      </c>
      <c r="E44">
        <v>0</v>
      </c>
    </row>
    <row r="45" spans="1:5">
      <c r="A45" t="str">
        <v>INE570A01022</v>
      </c>
      <c r="B45" t="str">
        <v>ION Exchange (India) Limited</v>
      </c>
      <c r="C45">
        <v>2.21</v>
      </c>
      <c r="D45">
        <v>2.23</v>
      </c>
      <c r="E45">
        <v>2.21</v>
      </c>
    </row>
    <row r="46" spans="1:5">
      <c r="A46" t="str">
        <v>INE585B01010</v>
      </c>
      <c r="B46" t="str">
        <v>Maruti Suzuki India Ltd</v>
      </c>
      <c r="C46">
        <v>1.96</v>
      </c>
      <c r="D46">
        <v>3.19</v>
      </c>
      <c r="E46">
        <v>1.96</v>
      </c>
    </row>
    <row r="47" spans="1:5">
      <c r="A47" t="str">
        <v>INE591G01025</v>
      </c>
      <c r="B47" t="str">
        <v>Coforge Limited</v>
      </c>
      <c r="C47">
        <v>0</v>
      </c>
      <c r="D47">
        <v>1.27</v>
      </c>
      <c r="E47">
        <v>0</v>
      </c>
    </row>
    <row r="48" spans="1:5">
      <c r="A48" t="str">
        <v>INE596I01020</v>
      </c>
      <c r="B48" t="str">
        <v>Computer Age Management Services Limited</v>
      </c>
      <c r="C48">
        <v>2.19</v>
      </c>
      <c r="D48">
        <v>2.76</v>
      </c>
      <c r="E48">
        <v>2.19</v>
      </c>
    </row>
    <row r="49" spans="1:5">
      <c r="A49" t="str">
        <v>INE600L01024</v>
      </c>
      <c r="B49" t="str">
        <v>Dr. Lal Pathlabs Limited</v>
      </c>
      <c r="C49">
        <v>1.5699999999999998</v>
      </c>
      <c r="D49">
        <v>2.91</v>
      </c>
      <c r="E49">
        <v>1.5699999999999998</v>
      </c>
    </row>
    <row r="50" spans="1:5">
      <c r="A50" t="str">
        <v>INE613A01020</v>
      </c>
      <c r="B50" t="str">
        <v>Rallis India Ltd</v>
      </c>
      <c r="C50">
        <v>1.53</v>
      </c>
      <c r="D50">
        <v>0</v>
      </c>
      <c r="E50">
        <v>0</v>
      </c>
    </row>
    <row r="51" spans="1:5">
      <c r="A51" t="str">
        <v>INE669C01036</v>
      </c>
      <c r="B51" t="str">
        <v>Tech Mahindra Ltd</v>
      </c>
      <c r="C51">
        <v>0</v>
      </c>
      <c r="D51">
        <v>1.38</v>
      </c>
      <c r="E51">
        <v>0</v>
      </c>
    </row>
    <row r="52" spans="1:5">
      <c r="A52" t="str">
        <v>INE716A01013</v>
      </c>
      <c r="B52" t="str">
        <v>Whirlpool of India Ltd</v>
      </c>
      <c r="C52">
        <v>0</v>
      </c>
      <c r="D52">
        <v>0.53</v>
      </c>
      <c r="E52">
        <v>0</v>
      </c>
    </row>
    <row r="53" spans="1:5">
      <c r="A53" t="str">
        <v>INE726G01019</v>
      </c>
      <c r="B53" t="str">
        <v>ICICI Prudential Life Insurance Company Limited</v>
      </c>
      <c r="C53">
        <v>2.09</v>
      </c>
      <c r="D53">
        <v>0</v>
      </c>
      <c r="E53">
        <v>0</v>
      </c>
    </row>
    <row r="54" spans="1:5">
      <c r="A54" t="str">
        <v>INE736A01011</v>
      </c>
      <c r="B54" t="str">
        <v>Central Depository Services (India) Limited</v>
      </c>
      <c r="C54">
        <v>2.0099999999999998</v>
      </c>
      <c r="D54">
        <v>2.02</v>
      </c>
      <c r="E54">
        <v>2.0099999999999998</v>
      </c>
    </row>
    <row r="55" spans="1:5">
      <c r="A55" t="str">
        <v>INE765G01017</v>
      </c>
      <c r="B55" t="str">
        <v>ICICI Lombard General Insurance Company Ltd</v>
      </c>
      <c r="C55">
        <v>2.41</v>
      </c>
      <c r="D55">
        <v>0</v>
      </c>
      <c r="E55">
        <v>0</v>
      </c>
    </row>
    <row r="56" spans="1:5">
      <c r="A56" t="str">
        <v>INE775A01035</v>
      </c>
      <c r="B56" t="str">
        <v>Samvardhana Motherson International Ltd</v>
      </c>
      <c r="C56">
        <v>0</v>
      </c>
      <c r="D56">
        <v>2.65</v>
      </c>
      <c r="E56">
        <v>0</v>
      </c>
    </row>
    <row r="57" spans="1:5">
      <c r="A57" t="str">
        <v>INE795G01014</v>
      </c>
      <c r="B57" t="str">
        <v>HDFC Life Insurance Company Limited</v>
      </c>
      <c r="C57">
        <v>2.93</v>
      </c>
      <c r="D57">
        <v>0</v>
      </c>
      <c r="E57">
        <v>0</v>
      </c>
    </row>
    <row r="58" spans="1:5">
      <c r="A58" t="str">
        <v>INE818H01020</v>
      </c>
      <c r="B58" t="str">
        <v>LT Foods Ltd</v>
      </c>
      <c r="C58">
        <v>1.78</v>
      </c>
      <c r="D58">
        <v>2.2599999999999998</v>
      </c>
      <c r="E58">
        <v>1.78</v>
      </c>
    </row>
    <row r="59" spans="1:5">
      <c r="A59" t="str">
        <v>INE860A01027</v>
      </c>
      <c r="B59" t="str">
        <v>HCL Technologies Ltd</v>
      </c>
      <c r="C59">
        <v>1.51</v>
      </c>
      <c r="D59">
        <v>1.7399999999999998</v>
      </c>
      <c r="E59">
        <v>1.51</v>
      </c>
    </row>
    <row r="60" spans="1:5">
      <c r="A60" t="str">
        <v>INE917I01010</v>
      </c>
      <c r="B60" t="str">
        <v>Bajaj Auto Ltd</v>
      </c>
      <c r="C60">
        <v>1.53</v>
      </c>
      <c r="D60">
        <v>2.5700000000000003</v>
      </c>
      <c r="E60">
        <v>1.53</v>
      </c>
    </row>
    <row r="61" spans="1:5">
      <c r="A61" t="str">
        <v>INE918I01026</v>
      </c>
      <c r="B61" t="str">
        <v>Bajaj Finserv Ltd</v>
      </c>
      <c r="C61">
        <v>1.78</v>
      </c>
      <c r="D61">
        <v>0</v>
      </c>
      <c r="E61">
        <v>0</v>
      </c>
    </row>
    <row r="62" spans="1:5">
      <c r="A62" t="str">
        <v>INE935N01020</v>
      </c>
      <c r="B62" t="str">
        <v>Dixon Technologies (India) Limited</v>
      </c>
      <c r="C62">
        <v>0.94000000000000006</v>
      </c>
      <c r="D62">
        <v>0.80999999999999994</v>
      </c>
      <c r="E62">
        <v>0.80999999999999994</v>
      </c>
    </row>
    <row r="63" spans="1:5">
      <c r="A63" t="str">
        <v>INE956G01038</v>
      </c>
      <c r="B63" t="str">
        <v>VA Tech Wabag Ltd</v>
      </c>
      <c r="C63">
        <v>3.32</v>
      </c>
      <c r="D63">
        <v>4.3600000000000003</v>
      </c>
      <c r="E63">
        <v>3.32</v>
      </c>
    </row>
    <row r="64" spans="1:5">
      <c r="A64" t="str">
        <v>INE967H01025</v>
      </c>
      <c r="B64" t="str">
        <v>Krishna Institute Of Medical Sciences Limited</v>
      </c>
      <c r="C64">
        <v>1.31</v>
      </c>
      <c r="D64">
        <v>1.3</v>
      </c>
      <c r="E64">
        <v>1.3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60</v>
      </c>
    </row>
    <row r="152" spans="1:2">
      <c r="A152" t="s">
        <v>790</v>
      </c>
      <c r="B152" cm="1">
        <f t="array" ref="B152">SUMPRODUCT((_xlfn.ANCHORARRAY(C5)&gt;0)*(_xlfn.ANCHORARRAY(D5)&gt;0))</f>
        <v>37</v>
      </c>
    </row>
    <row r="154" spans="1:2">
      <c r="A154" s="3" t="s">
        <v>772</v>
      </c>
      <c r="B154" s="32">
        <f>SUM(_xlfn.ANCHORARRAY(E5))</f>
        <v>63.2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598CA-E289-4A5B-8138-C4C1EC41BE55}">
  <dimension ref="A1:E154"/>
  <sheetViews>
    <sheetView workbookViewId="0">
      <selection sqref="A1:E1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780</v>
      </c>
      <c r="B1" s="41"/>
      <c r="C1" s="41"/>
      <c r="D1" s="41"/>
      <c r="E1" s="41"/>
    </row>
    <row r="2" spans="1:5">
      <c r="A2" s="42" t="s">
        <v>768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770</v>
      </c>
      <c r="D4" s="4" t="s">
        <v>778</v>
      </c>
      <c r="E4" s="4" t="s">
        <v>771</v>
      </c>
    </row>
    <row r="5" spans="1:5">
      <c r="A5" t="str" cm="1">
        <f t="array" ref="A5:A73">_xlfn._xlws.FILTER('Equity Lookup'!$A$7:$A$200,('Equity Lookup'!$D$7:$D$200&gt;0)+('Equity Lookup'!$G$7:$G$200&gt;0))</f>
        <v>INE009A01021</v>
      </c>
      <c r="B5" t="str" cm="1">
        <f t="array" ref="B5:B73">_xlfn._xlws.FILTER('Equity Lookup'!$B$7:$B$200,('Equity Lookup'!$D$7:$D$200&gt;0)+('Equity Lookup'!$G$7:$G$200&gt;0))</f>
        <v>Infosys Ltd</v>
      </c>
      <c r="C5" cm="1">
        <f t="array" ref="C5:C73">_xlfn._xlws.FILTER('Equity Lookup'!$D$7:$D$200,('Equity Lookup'!$D$7:$D$200&gt;0)+('Equity Lookup'!$G$7:$G$200&gt;0))</f>
        <v>2</v>
      </c>
      <c r="D5" cm="1">
        <f t="array" ref="D5:D73">_xlfn._xlws.FILTER('Equity Lookup'!$G$7:$G$200,('Equity Lookup'!$D$7:$D$200&gt;0)+('Equity Lookup'!$G$7:$G$200&gt;0))</f>
        <v>3.8</v>
      </c>
      <c r="E5" cm="1">
        <f t="array" ref="E5:E73">_xlfn.MAP(_xlfn.ANCHORARRAY(C5),_xlfn.ANCHORARRAY(D5),_xlfn.LAMBDA(_xlpm.a,_xlpm.b,MIN(_xlpm.a,_xlpm.b)))</f>
        <v>2</v>
      </c>
    </row>
    <row r="6" spans="1:5">
      <c r="A6" t="str">
        <v>INE040A01034</v>
      </c>
      <c r="B6" t="str">
        <v>HDFC Bank Ltd</v>
      </c>
      <c r="C6">
        <v>4.37</v>
      </c>
      <c r="D6">
        <v>7.6700000000000008</v>
      </c>
      <c r="E6">
        <v>4.37</v>
      </c>
    </row>
    <row r="7" spans="1:5">
      <c r="A7" t="str">
        <v>INE059A01026</v>
      </c>
      <c r="B7" t="str">
        <v>Cipla Ltd</v>
      </c>
      <c r="C7">
        <v>0</v>
      </c>
      <c r="D7">
        <v>3.08</v>
      </c>
      <c r="E7">
        <v>0</v>
      </c>
    </row>
    <row r="8" spans="1:5">
      <c r="A8" t="str">
        <v>INE062A01020</v>
      </c>
      <c r="B8" t="str">
        <v>State Bank of India</v>
      </c>
      <c r="C8">
        <v>0</v>
      </c>
      <c r="D8">
        <v>2.8899999999999997</v>
      </c>
      <c r="E8">
        <v>0</v>
      </c>
    </row>
    <row r="9" spans="1:5">
      <c r="A9" t="str">
        <v>INE066A01021</v>
      </c>
      <c r="B9" t="str">
        <v>Eicher Motors Limited</v>
      </c>
      <c r="C9">
        <v>1.82</v>
      </c>
      <c r="D9">
        <v>0</v>
      </c>
      <c r="E9">
        <v>0</v>
      </c>
    </row>
    <row r="10" spans="1:5">
      <c r="A10" t="str">
        <v>INE075A01022</v>
      </c>
      <c r="B10" t="str">
        <v>Wipro Ltd</v>
      </c>
      <c r="C10">
        <v>0.51</v>
      </c>
      <c r="D10">
        <v>2.42</v>
      </c>
      <c r="E10">
        <v>0.51</v>
      </c>
    </row>
    <row r="11" spans="1:5">
      <c r="A11" t="str">
        <v>INE07Y701011</v>
      </c>
      <c r="B11" t="str">
        <v>Hitachi Energy India Limited</v>
      </c>
      <c r="C11">
        <v>2.35</v>
      </c>
      <c r="D11">
        <v>0</v>
      </c>
      <c r="E11">
        <v>0</v>
      </c>
    </row>
    <row r="12" spans="1:5">
      <c r="A12" t="str">
        <v>INE081A01020</v>
      </c>
      <c r="B12" t="str">
        <v>Tata Steel Ltd</v>
      </c>
      <c r="C12">
        <v>0</v>
      </c>
      <c r="D12">
        <v>0.32</v>
      </c>
      <c r="E12">
        <v>0</v>
      </c>
    </row>
    <row r="13" spans="1:5">
      <c r="A13" t="str">
        <v>INE089A01031</v>
      </c>
      <c r="B13" t="str">
        <v>Dr Reddys Laboratories Ltd</v>
      </c>
      <c r="C13">
        <v>0</v>
      </c>
      <c r="D13">
        <v>2.4699999999999998</v>
      </c>
      <c r="E13">
        <v>0</v>
      </c>
    </row>
    <row r="14" spans="1:5">
      <c r="A14" t="str">
        <v>INE090A01021</v>
      </c>
      <c r="B14" t="str">
        <v>ICICI Bank Ltd</v>
      </c>
      <c r="C14">
        <v>0</v>
      </c>
      <c r="D14">
        <v>7.28</v>
      </c>
      <c r="E14">
        <v>0</v>
      </c>
    </row>
    <row r="15" spans="1:5">
      <c r="A15" t="str">
        <v>INE092A01019</v>
      </c>
      <c r="B15" t="str">
        <v>Tata Chemicals Ltd</v>
      </c>
      <c r="C15">
        <v>1.1199999999999999</v>
      </c>
      <c r="D15">
        <v>0</v>
      </c>
      <c r="E15">
        <v>0</v>
      </c>
    </row>
    <row r="16" spans="1:5">
      <c r="A16" t="str">
        <v>INE095A01012</v>
      </c>
      <c r="B16" t="str">
        <v>Indusind Bank Ltd</v>
      </c>
      <c r="C16">
        <v>0.91999999999999993</v>
      </c>
      <c r="D16">
        <v>2.15</v>
      </c>
      <c r="E16">
        <v>0.91999999999999993</v>
      </c>
    </row>
    <row r="17" spans="1:5">
      <c r="A17" t="str">
        <v>INE0KCE01017</v>
      </c>
      <c r="B17" t="str">
        <v>Eureka Forbes Ltd</v>
      </c>
      <c r="C17">
        <v>0.98</v>
      </c>
      <c r="D17">
        <v>0</v>
      </c>
      <c r="E17">
        <v>0</v>
      </c>
    </row>
    <row r="18" spans="1:5">
      <c r="A18" t="str">
        <v>INE0V6F01027</v>
      </c>
      <c r="B18" t="str">
        <v>Hyundai Motor India Ltd</v>
      </c>
      <c r="C18">
        <v>1.02</v>
      </c>
      <c r="D18">
        <v>0</v>
      </c>
      <c r="E18">
        <v>0</v>
      </c>
    </row>
    <row r="19" spans="1:5">
      <c r="A19" t="str">
        <v>INE101A01026</v>
      </c>
      <c r="B19" t="str">
        <v>Mahindra &amp; Mahindra Ltd</v>
      </c>
      <c r="C19">
        <v>2.16</v>
      </c>
      <c r="D19">
        <v>1.39</v>
      </c>
      <c r="E19">
        <v>1.39</v>
      </c>
    </row>
    <row r="20" spans="1:5">
      <c r="A20" t="str">
        <v>INE111A01025</v>
      </c>
      <c r="B20" t="str">
        <v>Container Corporation of India Ltd</v>
      </c>
      <c r="C20">
        <v>0</v>
      </c>
      <c r="D20">
        <v>3.11</v>
      </c>
      <c r="E20">
        <v>0</v>
      </c>
    </row>
    <row r="21" spans="1:5">
      <c r="A21" t="str">
        <v>INE115A01026</v>
      </c>
      <c r="B21" t="str">
        <v>LIC Housing Finance Ltd</v>
      </c>
      <c r="C21">
        <v>0</v>
      </c>
      <c r="D21">
        <v>2.7199999999999998</v>
      </c>
      <c r="E21">
        <v>0</v>
      </c>
    </row>
    <row r="22" spans="1:5">
      <c r="A22" t="str">
        <v>INE117A01022</v>
      </c>
      <c r="B22" t="str">
        <v>ABB India Ltd</v>
      </c>
      <c r="C22">
        <v>1.23</v>
      </c>
      <c r="D22">
        <v>0</v>
      </c>
      <c r="E22">
        <v>0</v>
      </c>
    </row>
    <row r="23" spans="1:5">
      <c r="A23" t="str">
        <v>INE118D01016</v>
      </c>
      <c r="B23" t="str">
        <v>Nuvoco Vistas Corporation Limited</v>
      </c>
      <c r="C23">
        <v>0.96</v>
      </c>
      <c r="D23">
        <v>2.74</v>
      </c>
      <c r="E23">
        <v>0.96</v>
      </c>
    </row>
    <row r="24" spans="1:5">
      <c r="A24" t="str">
        <v>INE129A01019</v>
      </c>
      <c r="B24" t="str">
        <v>Gail (India) Ltd</v>
      </c>
      <c r="C24">
        <v>0</v>
      </c>
      <c r="D24">
        <v>2.7</v>
      </c>
      <c r="E24">
        <v>0</v>
      </c>
    </row>
    <row r="25" spans="1:5">
      <c r="A25" t="str">
        <v>INE151A01013</v>
      </c>
      <c r="B25" t="str">
        <v>Tata Communications Ltd</v>
      </c>
      <c r="C25">
        <v>1.34</v>
      </c>
      <c r="D25">
        <v>0</v>
      </c>
      <c r="E25">
        <v>0</v>
      </c>
    </row>
    <row r="26" spans="1:5">
      <c r="A26" t="str">
        <v>INE158A01026</v>
      </c>
      <c r="B26" t="str">
        <v>Hero MotoCorp Ltd</v>
      </c>
      <c r="C26">
        <v>1.3299999999999998</v>
      </c>
      <c r="D26">
        <v>2.8899999999999997</v>
      </c>
      <c r="E26">
        <v>1.3299999999999998</v>
      </c>
    </row>
    <row r="27" spans="1:5">
      <c r="A27" t="str">
        <v>INE171A01029</v>
      </c>
      <c r="B27" t="str">
        <v>The Federal Bank Limited</v>
      </c>
      <c r="C27">
        <v>3.18</v>
      </c>
      <c r="D27">
        <v>0</v>
      </c>
      <c r="E27">
        <v>0</v>
      </c>
    </row>
    <row r="28" spans="1:5">
      <c r="A28" t="str">
        <v>INE172A01027</v>
      </c>
      <c r="B28" t="str">
        <v>Castrol India Ltd</v>
      </c>
      <c r="C28">
        <v>1.87</v>
      </c>
      <c r="D28">
        <v>0</v>
      </c>
      <c r="E28">
        <v>0</v>
      </c>
    </row>
    <row r="29" spans="1:5">
      <c r="A29" t="str">
        <v>INE176B01034</v>
      </c>
      <c r="B29" t="str">
        <v>Havells India Ltd</v>
      </c>
      <c r="C29">
        <v>1.6199999999999999</v>
      </c>
      <c r="D29">
        <v>0</v>
      </c>
      <c r="E29">
        <v>0</v>
      </c>
    </row>
    <row r="30" spans="1:5">
      <c r="A30" t="str">
        <v>INE196A01026</v>
      </c>
      <c r="B30" t="str">
        <v>Marico Ltd</v>
      </c>
      <c r="C30">
        <v>3.83</v>
      </c>
      <c r="D30">
        <v>0</v>
      </c>
      <c r="E30">
        <v>0</v>
      </c>
    </row>
    <row r="31" spans="1:5">
      <c r="A31" t="str">
        <v>INE225D01027</v>
      </c>
      <c r="B31" t="str">
        <v>Symphony Ltd</v>
      </c>
      <c r="C31">
        <v>0.82000000000000006</v>
      </c>
      <c r="D31">
        <v>0</v>
      </c>
      <c r="E31">
        <v>0</v>
      </c>
    </row>
    <row r="32" spans="1:5">
      <c r="A32" t="str">
        <v>INE226A01021</v>
      </c>
      <c r="B32" t="str">
        <v>Voltas Ltd</v>
      </c>
      <c r="C32">
        <v>1.44</v>
      </c>
      <c r="D32">
        <v>0</v>
      </c>
      <c r="E32">
        <v>0</v>
      </c>
    </row>
    <row r="33" spans="1:5">
      <c r="A33" t="str">
        <v>INE237A01036</v>
      </c>
      <c r="B33" t="str">
        <v>Kotak Mahindra Bank Ltd</v>
      </c>
      <c r="C33">
        <v>2.74</v>
      </c>
      <c r="D33">
        <v>4.1900000000000004</v>
      </c>
      <c r="E33">
        <v>2.74</v>
      </c>
    </row>
    <row r="34" spans="1:5">
      <c r="A34" t="str">
        <v>INE238A01034</v>
      </c>
      <c r="B34" t="str">
        <v>Axis Bank Ltd</v>
      </c>
      <c r="C34">
        <v>0</v>
      </c>
      <c r="D34">
        <v>3.61</v>
      </c>
      <c r="E34">
        <v>0</v>
      </c>
    </row>
    <row r="35" spans="1:5">
      <c r="A35" t="str">
        <v>INE259A01022</v>
      </c>
      <c r="B35" t="str">
        <v>Colgate Palmolive India Ltd</v>
      </c>
      <c r="C35">
        <v>0.95</v>
      </c>
      <c r="D35">
        <v>0</v>
      </c>
      <c r="E35">
        <v>0</v>
      </c>
    </row>
    <row r="36" spans="1:5">
      <c r="A36" t="str">
        <v>INE262H01021</v>
      </c>
      <c r="B36" t="str">
        <v>Persistent Systems Ltd</v>
      </c>
      <c r="C36">
        <v>2.6599999999999997</v>
      </c>
      <c r="D36">
        <v>0</v>
      </c>
      <c r="E36">
        <v>0</v>
      </c>
    </row>
    <row r="37" spans="1:5">
      <c r="A37" t="str">
        <v>INE280A01028</v>
      </c>
      <c r="B37" t="str">
        <v>Titan Company Limited</v>
      </c>
      <c r="C37">
        <v>1.9900000000000002</v>
      </c>
      <c r="D37">
        <v>0</v>
      </c>
      <c r="E37">
        <v>0</v>
      </c>
    </row>
    <row r="38" spans="1:5">
      <c r="A38" t="str">
        <v>INE285A01027</v>
      </c>
      <c r="B38" t="str">
        <v>Elgi Equipments Ltd</v>
      </c>
      <c r="C38">
        <v>1.0900000000000001</v>
      </c>
      <c r="D38">
        <v>0</v>
      </c>
      <c r="E38">
        <v>0</v>
      </c>
    </row>
    <row r="39" spans="1:5">
      <c r="A39" t="str">
        <v>INE296A01032</v>
      </c>
      <c r="B39" t="str">
        <v>Bajaj Finance Ltd</v>
      </c>
      <c r="C39">
        <v>3.4299999999999997</v>
      </c>
      <c r="D39">
        <v>0</v>
      </c>
      <c r="E39">
        <v>0</v>
      </c>
    </row>
    <row r="40" spans="1:5">
      <c r="A40" t="str">
        <v>INE299U01018</v>
      </c>
      <c r="B40" t="str">
        <v>Crompton Greaves Consumer Electricals Limited</v>
      </c>
      <c r="C40">
        <v>1.78</v>
      </c>
      <c r="D40">
        <v>3.73</v>
      </c>
      <c r="E40">
        <v>1.78</v>
      </c>
    </row>
    <row r="41" spans="1:5">
      <c r="A41" t="str">
        <v>INE302A01020</v>
      </c>
      <c r="B41" t="str">
        <v>Exide Industries Ltd</v>
      </c>
      <c r="C41">
        <v>0</v>
      </c>
      <c r="D41">
        <v>3.36</v>
      </c>
      <c r="E41">
        <v>0</v>
      </c>
    </row>
    <row r="42" spans="1:5">
      <c r="A42" t="str">
        <v>INE323A01026</v>
      </c>
      <c r="B42" t="str">
        <v>Bosch Ltd</v>
      </c>
      <c r="C42">
        <v>2.46</v>
      </c>
      <c r="D42">
        <v>0</v>
      </c>
      <c r="E42">
        <v>0</v>
      </c>
    </row>
    <row r="43" spans="1:5">
      <c r="A43" t="str">
        <v>INE371P01015</v>
      </c>
      <c r="B43" t="str">
        <v>Amber Enterprises India Limited</v>
      </c>
      <c r="C43">
        <v>1.78</v>
      </c>
      <c r="D43">
        <v>0</v>
      </c>
      <c r="E43">
        <v>0</v>
      </c>
    </row>
    <row r="44" spans="1:5">
      <c r="A44" t="str">
        <v>INE387A01021</v>
      </c>
      <c r="B44" t="str">
        <v>Sundram Fasteners Ltd</v>
      </c>
      <c r="C44">
        <v>1.1400000000000001</v>
      </c>
      <c r="D44">
        <v>0</v>
      </c>
      <c r="E44">
        <v>0</v>
      </c>
    </row>
    <row r="45" spans="1:5">
      <c r="A45" t="str">
        <v>INE397D01024</v>
      </c>
      <c r="B45" t="str">
        <v>Bharti Airtel Ltd</v>
      </c>
      <c r="C45">
        <v>0</v>
      </c>
      <c r="D45">
        <v>3.08</v>
      </c>
      <c r="E45">
        <v>0</v>
      </c>
    </row>
    <row r="46" spans="1:5">
      <c r="A46" t="str">
        <v>INE398R01022</v>
      </c>
      <c r="B46" t="str">
        <v>Syngene International Ltd</v>
      </c>
      <c r="C46">
        <v>0.95</v>
      </c>
      <c r="D46">
        <v>0</v>
      </c>
      <c r="E46">
        <v>0</v>
      </c>
    </row>
    <row r="47" spans="1:5">
      <c r="A47" t="str">
        <v>INE404A01024</v>
      </c>
      <c r="B47" t="str">
        <v>Aditya Birla Sun Life AMC Limited</v>
      </c>
      <c r="C47">
        <v>0</v>
      </c>
      <c r="D47">
        <v>2.36</v>
      </c>
      <c r="E47">
        <v>0</v>
      </c>
    </row>
    <row r="48" spans="1:5">
      <c r="A48" t="str">
        <v>INE410B01037</v>
      </c>
      <c r="B48" t="str">
        <v>Vinati Organics Limited</v>
      </c>
      <c r="C48">
        <v>1</v>
      </c>
      <c r="D48">
        <v>0</v>
      </c>
      <c r="E48">
        <v>0</v>
      </c>
    </row>
    <row r="49" spans="1:5">
      <c r="A49" t="str">
        <v>INE410P01011</v>
      </c>
      <c r="B49" t="str">
        <v>Narayana Hrudayalaya Limited</v>
      </c>
      <c r="C49">
        <v>1.9900000000000002</v>
      </c>
      <c r="D49">
        <v>0</v>
      </c>
      <c r="E49">
        <v>0</v>
      </c>
    </row>
    <row r="50" spans="1:5">
      <c r="A50" t="str">
        <v>INE429E01023</v>
      </c>
      <c r="B50" t="str">
        <v>Safari Industries (India) Limited</v>
      </c>
      <c r="C50">
        <v>1.1299999999999999</v>
      </c>
      <c r="D50">
        <v>0</v>
      </c>
      <c r="E50">
        <v>0</v>
      </c>
    </row>
    <row r="51" spans="1:5">
      <c r="A51" t="str">
        <v>INE467B01029</v>
      </c>
      <c r="B51" t="str">
        <v>Tata Consultancy Services Ltd</v>
      </c>
      <c r="C51">
        <v>1.6099999999999999</v>
      </c>
      <c r="D51">
        <v>4.16</v>
      </c>
      <c r="E51">
        <v>1.6099999999999999</v>
      </c>
    </row>
    <row r="52" spans="1:5">
      <c r="A52" t="str">
        <v>INE484J01027</v>
      </c>
      <c r="B52" t="str">
        <v>Godrej Properties Ltd</v>
      </c>
      <c r="C52">
        <v>0</v>
      </c>
      <c r="D52">
        <v>2.34</v>
      </c>
      <c r="E52">
        <v>0</v>
      </c>
    </row>
    <row r="53" spans="1:5">
      <c r="A53" t="str">
        <v>INE494B01023</v>
      </c>
      <c r="B53" t="str">
        <v>TVS Motor Company Ltd</v>
      </c>
      <c r="C53">
        <v>5.29</v>
      </c>
      <c r="D53">
        <v>0</v>
      </c>
      <c r="E53">
        <v>0</v>
      </c>
    </row>
    <row r="54" spans="1:5">
      <c r="A54" t="str">
        <v>INE570A01022</v>
      </c>
      <c r="B54" t="str">
        <v>ION Exchange (India) Limited</v>
      </c>
      <c r="C54">
        <v>2.21</v>
      </c>
      <c r="D54">
        <v>0</v>
      </c>
      <c r="E54">
        <v>0</v>
      </c>
    </row>
    <row r="55" spans="1:5">
      <c r="A55" t="str">
        <v>INE575P01011</v>
      </c>
      <c r="B55" t="str">
        <v>Star Health and Allied Insurance Co Ltd</v>
      </c>
      <c r="C55">
        <v>0</v>
      </c>
      <c r="D55">
        <v>3.56</v>
      </c>
      <c r="E55">
        <v>0</v>
      </c>
    </row>
    <row r="56" spans="1:5">
      <c r="A56" t="str">
        <v>INE585B01010</v>
      </c>
      <c r="B56" t="str">
        <v>Maruti Suzuki India Ltd</v>
      </c>
      <c r="C56">
        <v>1.96</v>
      </c>
      <c r="D56">
        <v>0</v>
      </c>
      <c r="E56">
        <v>0</v>
      </c>
    </row>
    <row r="57" spans="1:5">
      <c r="A57" t="str">
        <v>INE596I01020</v>
      </c>
      <c r="B57" t="str">
        <v>Computer Age Management Services Limited</v>
      </c>
      <c r="C57">
        <v>2.19</v>
      </c>
      <c r="D57">
        <v>0</v>
      </c>
      <c r="E57">
        <v>0</v>
      </c>
    </row>
    <row r="58" spans="1:5">
      <c r="A58" t="str">
        <v>INE600L01024</v>
      </c>
      <c r="B58" t="str">
        <v>Dr. Lal Pathlabs Limited</v>
      </c>
      <c r="C58">
        <v>1.5699999999999998</v>
      </c>
      <c r="D58">
        <v>0</v>
      </c>
      <c r="E58">
        <v>0</v>
      </c>
    </row>
    <row r="59" spans="1:5">
      <c r="A59" t="str">
        <v>INE613A01020</v>
      </c>
      <c r="B59" t="str">
        <v>Rallis India Ltd</v>
      </c>
      <c r="C59">
        <v>1.53</v>
      </c>
      <c r="D59">
        <v>0</v>
      </c>
      <c r="E59">
        <v>0</v>
      </c>
    </row>
    <row r="60" spans="1:5">
      <c r="A60" t="str">
        <v>INE669C01036</v>
      </c>
      <c r="B60" t="str">
        <v>Tech Mahindra Ltd</v>
      </c>
      <c r="C60">
        <v>0</v>
      </c>
      <c r="D60">
        <v>2.8000000000000003</v>
      </c>
      <c r="E60">
        <v>0</v>
      </c>
    </row>
    <row r="61" spans="1:5">
      <c r="A61" t="str">
        <v>INE726G01019</v>
      </c>
      <c r="B61" t="str">
        <v>ICICI Prudential Life Insurance Company Limited</v>
      </c>
      <c r="C61">
        <v>2.09</v>
      </c>
      <c r="D61">
        <v>3.1399999999999997</v>
      </c>
      <c r="E61">
        <v>2.09</v>
      </c>
    </row>
    <row r="62" spans="1:5">
      <c r="A62" t="str">
        <v>INE736A01011</v>
      </c>
      <c r="B62" t="str">
        <v>Central Depository Services (India) Limited</v>
      </c>
      <c r="C62">
        <v>2.0099999999999998</v>
      </c>
      <c r="D62">
        <v>0</v>
      </c>
      <c r="E62">
        <v>0</v>
      </c>
    </row>
    <row r="63" spans="1:5">
      <c r="A63" t="str">
        <v>INE765G01017</v>
      </c>
      <c r="B63" t="str">
        <v>ICICI Lombard General Insurance Company Ltd</v>
      </c>
      <c r="C63">
        <v>2.41</v>
      </c>
      <c r="D63">
        <v>2.06</v>
      </c>
      <c r="E63">
        <v>2.06</v>
      </c>
    </row>
    <row r="64" spans="1:5">
      <c r="A64" t="str">
        <v>INE795G01014</v>
      </c>
      <c r="B64" t="str">
        <v>HDFC Life Insurance Company Limited</v>
      </c>
      <c r="C64">
        <v>2.93</v>
      </c>
      <c r="D64">
        <v>2.1800000000000002</v>
      </c>
      <c r="E64">
        <v>2.1800000000000002</v>
      </c>
    </row>
    <row r="65" spans="1:5">
      <c r="A65" t="str">
        <v>INE818H01020</v>
      </c>
      <c r="B65" t="str">
        <v>LT Foods Ltd</v>
      </c>
      <c r="C65">
        <v>1.78</v>
      </c>
      <c r="D65">
        <v>0</v>
      </c>
      <c r="E65">
        <v>0</v>
      </c>
    </row>
    <row r="66" spans="1:5">
      <c r="A66" t="str">
        <v>INE844O01030</v>
      </c>
      <c r="B66" t="str">
        <v>Gujarat Gas Ltd</v>
      </c>
      <c r="C66">
        <v>0</v>
      </c>
      <c r="D66">
        <v>1.5699999999999998</v>
      </c>
      <c r="E66">
        <v>0</v>
      </c>
    </row>
    <row r="67" spans="1:5">
      <c r="A67" t="str">
        <v>INE860A01027</v>
      </c>
      <c r="B67" t="str">
        <v>HCL Technologies Ltd</v>
      </c>
      <c r="C67">
        <v>1.51</v>
      </c>
      <c r="D67">
        <v>0</v>
      </c>
      <c r="E67">
        <v>0</v>
      </c>
    </row>
    <row r="68" spans="1:5">
      <c r="A68" t="str">
        <v>INE917I01010</v>
      </c>
      <c r="B68" t="str">
        <v>Bajaj Auto Ltd</v>
      </c>
      <c r="C68">
        <v>1.53</v>
      </c>
      <c r="D68">
        <v>1.5</v>
      </c>
      <c r="E68">
        <v>1.5</v>
      </c>
    </row>
    <row r="69" spans="1:5">
      <c r="A69" t="str">
        <v>INE918I01026</v>
      </c>
      <c r="B69" t="str">
        <v>Bajaj Finserv Ltd</v>
      </c>
      <c r="C69">
        <v>1.78</v>
      </c>
      <c r="D69">
        <v>0</v>
      </c>
      <c r="E69">
        <v>0</v>
      </c>
    </row>
    <row r="70" spans="1:5">
      <c r="A70" t="str">
        <v>INE925R01014</v>
      </c>
      <c r="B70" t="str">
        <v>CMS Info System Limited</v>
      </c>
      <c r="C70">
        <v>0</v>
      </c>
      <c r="D70">
        <v>2.21</v>
      </c>
      <c r="E70">
        <v>0</v>
      </c>
    </row>
    <row r="71" spans="1:5">
      <c r="A71" t="str">
        <v>INE935N01020</v>
      </c>
      <c r="B71" t="str">
        <v>Dixon Technologies (India) Limited</v>
      </c>
      <c r="C71">
        <v>0.94000000000000006</v>
      </c>
      <c r="D71">
        <v>0</v>
      </c>
      <c r="E71">
        <v>0</v>
      </c>
    </row>
    <row r="72" spans="1:5">
      <c r="A72" t="str">
        <v>INE956G01038</v>
      </c>
      <c r="B72" t="str">
        <v>VA Tech Wabag Ltd</v>
      </c>
      <c r="C72">
        <v>3.32</v>
      </c>
      <c r="D72">
        <v>0</v>
      </c>
      <c r="E72">
        <v>0</v>
      </c>
    </row>
    <row r="73" spans="1:5">
      <c r="A73" t="str">
        <v>INE967H01025</v>
      </c>
      <c r="B73" t="str">
        <v>Krishna Institute Of Medical Sciences Limited</v>
      </c>
      <c r="C73">
        <v>1.31</v>
      </c>
      <c r="D73">
        <v>0</v>
      </c>
      <c r="E73">
        <v>0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69</v>
      </c>
    </row>
    <row r="152" spans="1:2">
      <c r="A152" t="s">
        <v>790</v>
      </c>
      <c r="B152" cm="1">
        <f t="array" ref="B152">SUMPRODUCT((_xlfn.ANCHORARRAY(C5)&gt;0)*(_xlfn.ANCHORARRAY(D5)&gt;0))</f>
        <v>14</v>
      </c>
    </row>
    <row r="154" spans="1:2">
      <c r="A154" s="3" t="s">
        <v>772</v>
      </c>
      <c r="B154" s="32">
        <f>SUM(_xlfn.ANCHORARRAY(E5))</f>
        <v>25.439999999999998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9CC3D-C37F-4E72-9FFC-8623DC4C342A}">
  <dimension ref="A1:E154"/>
  <sheetViews>
    <sheetView workbookViewId="0">
      <selection sqref="A1:E1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781</v>
      </c>
      <c r="B1" s="41"/>
      <c r="C1" s="41"/>
      <c r="D1" s="41"/>
      <c r="E1" s="41"/>
    </row>
    <row r="2" spans="1:5">
      <c r="A2" s="42" t="s">
        <v>768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778</v>
      </c>
      <c r="D4" s="4" t="s">
        <v>774</v>
      </c>
      <c r="E4" s="4" t="s">
        <v>771</v>
      </c>
    </row>
    <row r="5" spans="1:5">
      <c r="A5" t="str" cm="1">
        <f t="array" ref="A5:A72">_xlfn._xlws.FILTER('Equity Lookup'!$A$7:$A$200,('Equity Lookup'!$G$7:$G$200&gt;0)+('Equity Lookup'!$E$7:$E$200&gt;0))</f>
        <v>INE009A01021</v>
      </c>
      <c r="B5" t="str" cm="1">
        <f t="array" ref="B5:B72">_xlfn._xlws.FILTER('Equity Lookup'!$B$7:$B$200,('Equity Lookup'!$G$7:$G$200&gt;0)+('Equity Lookup'!$E$7:$E$200&gt;0))</f>
        <v>Infosys Ltd</v>
      </c>
      <c r="C5" cm="1">
        <f t="array" ref="C5:C72">_xlfn._xlws.FILTER('Equity Lookup'!$G$7:$G$200,('Equity Lookup'!$G$7:$G$200&gt;0)+('Equity Lookup'!$E$7:$E$200&gt;0))</f>
        <v>3.8</v>
      </c>
      <c r="D5" cm="1">
        <f t="array" ref="D5:D72">_xlfn._xlws.FILTER('Equity Lookup'!$E$7:$E$200,('Equity Lookup'!$G$7:$G$200&gt;0)+('Equity Lookup'!$E$7:$E$200&gt;0))</f>
        <v>1.9300000000000002</v>
      </c>
      <c r="E5" cm="1">
        <f t="array" ref="E5:E72">_xlfn.MAP(_xlfn.ANCHORARRAY(C5),_xlfn.ANCHORARRAY(D5),_xlfn.LAMBDA(_xlpm.a,_xlpm.b,MIN(_xlpm.a,_xlpm.b)))</f>
        <v>1.9300000000000002</v>
      </c>
    </row>
    <row r="6" spans="1:5">
      <c r="A6" t="str">
        <v>INE02PY01013</v>
      </c>
      <c r="B6" t="str">
        <v>Borosil Limited</v>
      </c>
      <c r="C6">
        <v>0</v>
      </c>
      <c r="D6">
        <v>0.86</v>
      </c>
      <c r="E6">
        <v>0</v>
      </c>
    </row>
    <row r="7" spans="1:5">
      <c r="A7" t="str">
        <v>INE040A01034</v>
      </c>
      <c r="B7" t="str">
        <v>HDFC Bank Ltd</v>
      </c>
      <c r="C7">
        <v>7.6700000000000008</v>
      </c>
      <c r="D7">
        <v>0</v>
      </c>
      <c r="E7">
        <v>0</v>
      </c>
    </row>
    <row r="8" spans="1:5">
      <c r="A8" t="str">
        <v>INE059A01026</v>
      </c>
      <c r="B8" t="str">
        <v>Cipla Ltd</v>
      </c>
      <c r="C8">
        <v>3.08</v>
      </c>
      <c r="D8">
        <v>0</v>
      </c>
      <c r="E8">
        <v>0</v>
      </c>
    </row>
    <row r="9" spans="1:5">
      <c r="A9" t="str">
        <v>INE062A01020</v>
      </c>
      <c r="B9" t="str">
        <v>State Bank of India</v>
      </c>
      <c r="C9">
        <v>2.8899999999999997</v>
      </c>
      <c r="D9">
        <v>0</v>
      </c>
      <c r="E9">
        <v>0</v>
      </c>
    </row>
    <row r="10" spans="1:5">
      <c r="A10" t="str">
        <v>INE066A01021</v>
      </c>
      <c r="B10" t="str">
        <v>Eicher Motors Limited</v>
      </c>
      <c r="C10">
        <v>0</v>
      </c>
      <c r="D10">
        <v>2.92</v>
      </c>
      <c r="E10">
        <v>0</v>
      </c>
    </row>
    <row r="11" spans="1:5">
      <c r="A11" t="str">
        <v>INE075A01022</v>
      </c>
      <c r="B11" t="str">
        <v>Wipro Ltd</v>
      </c>
      <c r="C11">
        <v>2.42</v>
      </c>
      <c r="D11">
        <v>0</v>
      </c>
      <c r="E11">
        <v>0</v>
      </c>
    </row>
    <row r="12" spans="1:5">
      <c r="A12" t="str">
        <v>INE07Y701011</v>
      </c>
      <c r="B12" t="str">
        <v>Hitachi Energy India Limited</v>
      </c>
      <c r="C12">
        <v>0</v>
      </c>
      <c r="D12">
        <v>3.94</v>
      </c>
      <c r="E12">
        <v>0</v>
      </c>
    </row>
    <row r="13" spans="1:5">
      <c r="A13" t="str">
        <v>INE081A01020</v>
      </c>
      <c r="B13" t="str">
        <v>Tata Steel Ltd</v>
      </c>
      <c r="C13">
        <v>0.32</v>
      </c>
      <c r="D13">
        <v>0</v>
      </c>
      <c r="E13">
        <v>0</v>
      </c>
    </row>
    <row r="14" spans="1:5">
      <c r="A14" t="str">
        <v>INE089A01031</v>
      </c>
      <c r="B14" t="str">
        <v>Dr Reddys Laboratories Ltd</v>
      </c>
      <c r="C14">
        <v>2.4699999999999998</v>
      </c>
      <c r="D14">
        <v>0</v>
      </c>
      <c r="E14">
        <v>0</v>
      </c>
    </row>
    <row r="15" spans="1:5">
      <c r="A15" t="str">
        <v>INE090A01021</v>
      </c>
      <c r="B15" t="str">
        <v>ICICI Bank Ltd</v>
      </c>
      <c r="C15">
        <v>7.28</v>
      </c>
      <c r="D15">
        <v>0</v>
      </c>
      <c r="E15">
        <v>0</v>
      </c>
    </row>
    <row r="16" spans="1:5">
      <c r="A16" t="str">
        <v>INE092A01019</v>
      </c>
      <c r="B16" t="str">
        <v>Tata Chemicals Ltd</v>
      </c>
      <c r="C16">
        <v>0</v>
      </c>
      <c r="D16">
        <v>0.79</v>
      </c>
      <c r="E16">
        <v>0</v>
      </c>
    </row>
    <row r="17" spans="1:5">
      <c r="A17" t="str">
        <v>INE095A01012</v>
      </c>
      <c r="B17" t="str">
        <v>Indusind Bank Ltd</v>
      </c>
      <c r="C17">
        <v>2.15</v>
      </c>
      <c r="D17">
        <v>0</v>
      </c>
      <c r="E17">
        <v>0</v>
      </c>
    </row>
    <row r="18" spans="1:5">
      <c r="A18" t="str">
        <v>INE0KCE01017</v>
      </c>
      <c r="B18" t="str">
        <v>Eureka Forbes Ltd</v>
      </c>
      <c r="C18">
        <v>0</v>
      </c>
      <c r="D18">
        <v>1.05</v>
      </c>
      <c r="E18">
        <v>0</v>
      </c>
    </row>
    <row r="19" spans="1:5">
      <c r="A19" t="str">
        <v>INE0V6F01027</v>
      </c>
      <c r="B19" t="str">
        <v>Hyundai Motor India Ltd</v>
      </c>
      <c r="C19">
        <v>0</v>
      </c>
      <c r="D19">
        <v>2.19</v>
      </c>
      <c r="E19">
        <v>0</v>
      </c>
    </row>
    <row r="20" spans="1:5">
      <c r="A20" t="str">
        <v>INE101A01026</v>
      </c>
      <c r="B20" t="str">
        <v>Mahindra &amp; Mahindra Ltd</v>
      </c>
      <c r="C20">
        <v>1.39</v>
      </c>
      <c r="D20">
        <v>2.08</v>
      </c>
      <c r="E20">
        <v>1.39</v>
      </c>
    </row>
    <row r="21" spans="1:5">
      <c r="A21" t="str">
        <v>INE111A01025</v>
      </c>
      <c r="B21" t="str">
        <v>Container Corporation of India Ltd</v>
      </c>
      <c r="C21">
        <v>3.11</v>
      </c>
      <c r="D21">
        <v>0</v>
      </c>
      <c r="E21">
        <v>0</v>
      </c>
    </row>
    <row r="22" spans="1:5">
      <c r="A22" t="str">
        <v>INE115A01026</v>
      </c>
      <c r="B22" t="str">
        <v>LIC Housing Finance Ltd</v>
      </c>
      <c r="C22">
        <v>2.7199999999999998</v>
      </c>
      <c r="D22">
        <v>0</v>
      </c>
      <c r="E22">
        <v>0</v>
      </c>
    </row>
    <row r="23" spans="1:5">
      <c r="A23" t="str">
        <v>INE117A01022</v>
      </c>
      <c r="B23" t="str">
        <v>ABB India Ltd</v>
      </c>
      <c r="C23">
        <v>0</v>
      </c>
      <c r="D23">
        <v>2.37</v>
      </c>
      <c r="E23">
        <v>0</v>
      </c>
    </row>
    <row r="24" spans="1:5">
      <c r="A24" t="str">
        <v>INE118D01016</v>
      </c>
      <c r="B24" t="str">
        <v>Nuvoco Vistas Corporation Limited</v>
      </c>
      <c r="C24">
        <v>2.74</v>
      </c>
      <c r="D24">
        <v>2.0699999999999998</v>
      </c>
      <c r="E24">
        <v>2.0699999999999998</v>
      </c>
    </row>
    <row r="25" spans="1:5">
      <c r="A25" t="str">
        <v>INE129A01019</v>
      </c>
      <c r="B25" t="str">
        <v>Gail (India) Ltd</v>
      </c>
      <c r="C25">
        <v>2.7</v>
      </c>
      <c r="D25">
        <v>0</v>
      </c>
      <c r="E25">
        <v>0</v>
      </c>
    </row>
    <row r="26" spans="1:5">
      <c r="A26" t="str">
        <v>INE142Z01019</v>
      </c>
      <c r="B26" t="str">
        <v>Orient Electric Limited</v>
      </c>
      <c r="C26">
        <v>0</v>
      </c>
      <c r="D26">
        <v>0.85000000000000009</v>
      </c>
      <c r="E26">
        <v>0</v>
      </c>
    </row>
    <row r="27" spans="1:5">
      <c r="A27" t="str">
        <v>INE151A01013</v>
      </c>
      <c r="B27" t="str">
        <v>Tata Communications Ltd</v>
      </c>
      <c r="C27">
        <v>0</v>
      </c>
      <c r="D27">
        <v>1.22</v>
      </c>
      <c r="E27">
        <v>0</v>
      </c>
    </row>
    <row r="28" spans="1:5">
      <c r="A28" t="str">
        <v>INE158A01026</v>
      </c>
      <c r="B28" t="str">
        <v>Hero MotoCorp Ltd</v>
      </c>
      <c r="C28">
        <v>2.8899999999999997</v>
      </c>
      <c r="D28">
        <v>1.43</v>
      </c>
      <c r="E28">
        <v>1.43</v>
      </c>
    </row>
    <row r="29" spans="1:5">
      <c r="A29" t="str">
        <v>INE172A01027</v>
      </c>
      <c r="B29" t="str">
        <v>Castrol India Ltd</v>
      </c>
      <c r="C29">
        <v>0</v>
      </c>
      <c r="D29">
        <v>3.1399999999999997</v>
      </c>
      <c r="E29">
        <v>0</v>
      </c>
    </row>
    <row r="30" spans="1:5">
      <c r="A30" t="str">
        <v>INE176B01034</v>
      </c>
      <c r="B30" t="str">
        <v>Havells India Ltd</v>
      </c>
      <c r="C30">
        <v>0</v>
      </c>
      <c r="D30">
        <v>2.0099999999999998</v>
      </c>
      <c r="E30">
        <v>0</v>
      </c>
    </row>
    <row r="31" spans="1:5">
      <c r="A31" t="str">
        <v>INE196A01026</v>
      </c>
      <c r="B31" t="str">
        <v>Marico Ltd</v>
      </c>
      <c r="C31">
        <v>0</v>
      </c>
      <c r="D31">
        <v>4.74</v>
      </c>
      <c r="E31">
        <v>0</v>
      </c>
    </row>
    <row r="32" spans="1:5">
      <c r="A32" t="str">
        <v>INE225D01027</v>
      </c>
      <c r="B32" t="str">
        <v>Symphony Ltd</v>
      </c>
      <c r="C32">
        <v>0</v>
      </c>
      <c r="D32">
        <v>1.71</v>
      </c>
      <c r="E32">
        <v>0</v>
      </c>
    </row>
    <row r="33" spans="1:5">
      <c r="A33" t="str">
        <v>INE226A01021</v>
      </c>
      <c r="B33" t="str">
        <v>Voltas Ltd</v>
      </c>
      <c r="C33">
        <v>0</v>
      </c>
      <c r="D33">
        <v>1.8499999999999999</v>
      </c>
      <c r="E33">
        <v>0</v>
      </c>
    </row>
    <row r="34" spans="1:5">
      <c r="A34" t="str">
        <v>INE237A01036</v>
      </c>
      <c r="B34" t="str">
        <v>Kotak Mahindra Bank Ltd</v>
      </c>
      <c r="C34">
        <v>4.1900000000000004</v>
      </c>
      <c r="D34">
        <v>0</v>
      </c>
      <c r="E34">
        <v>0</v>
      </c>
    </row>
    <row r="35" spans="1:5">
      <c r="A35" t="str">
        <v>INE238A01034</v>
      </c>
      <c r="B35" t="str">
        <v>Axis Bank Ltd</v>
      </c>
      <c r="C35">
        <v>3.61</v>
      </c>
      <c r="D35">
        <v>0</v>
      </c>
      <c r="E35">
        <v>0</v>
      </c>
    </row>
    <row r="36" spans="1:5">
      <c r="A36" t="str">
        <v>INE262H01021</v>
      </c>
      <c r="B36" t="str">
        <v>Persistent Systems Ltd</v>
      </c>
      <c r="C36">
        <v>0</v>
      </c>
      <c r="D36">
        <v>2.7199999999999998</v>
      </c>
      <c r="E36">
        <v>0</v>
      </c>
    </row>
    <row r="37" spans="1:5">
      <c r="A37" t="str">
        <v>INE285A01027</v>
      </c>
      <c r="B37" t="str">
        <v>Elgi Equipments Ltd</v>
      </c>
      <c r="C37">
        <v>0</v>
      </c>
      <c r="D37">
        <v>1.1900000000000002</v>
      </c>
      <c r="E37">
        <v>0</v>
      </c>
    </row>
    <row r="38" spans="1:5">
      <c r="A38" t="str">
        <v>INE299U01018</v>
      </c>
      <c r="B38" t="str">
        <v>Crompton Greaves Consumer Electricals Limited</v>
      </c>
      <c r="C38">
        <v>3.73</v>
      </c>
      <c r="D38">
        <v>2.81</v>
      </c>
      <c r="E38">
        <v>2.81</v>
      </c>
    </row>
    <row r="39" spans="1:5">
      <c r="A39" t="str">
        <v>INE302A01020</v>
      </c>
      <c r="B39" t="str">
        <v>Exide Industries Ltd</v>
      </c>
      <c r="C39">
        <v>3.36</v>
      </c>
      <c r="D39">
        <v>0</v>
      </c>
      <c r="E39">
        <v>0</v>
      </c>
    </row>
    <row r="40" spans="1:5">
      <c r="A40" t="str">
        <v>INE323A01026</v>
      </c>
      <c r="B40" t="str">
        <v>Bosch Ltd</v>
      </c>
      <c r="C40">
        <v>0</v>
      </c>
      <c r="D40">
        <v>2.6599999999999997</v>
      </c>
      <c r="E40">
        <v>0</v>
      </c>
    </row>
    <row r="41" spans="1:5">
      <c r="A41" t="str">
        <v>INE356A01018</v>
      </c>
      <c r="B41" t="str">
        <v>Mphasis Ltd</v>
      </c>
      <c r="C41">
        <v>0</v>
      </c>
      <c r="D41">
        <v>1.05</v>
      </c>
      <c r="E41">
        <v>0</v>
      </c>
    </row>
    <row r="42" spans="1:5">
      <c r="A42" t="str">
        <v>INE371P01015</v>
      </c>
      <c r="B42" t="str">
        <v>Amber Enterprises India Limited</v>
      </c>
      <c r="C42">
        <v>0</v>
      </c>
      <c r="D42">
        <v>2.6599999999999997</v>
      </c>
      <c r="E42">
        <v>0</v>
      </c>
    </row>
    <row r="43" spans="1:5">
      <c r="A43" t="str">
        <v>INE387A01021</v>
      </c>
      <c r="B43" t="str">
        <v>Sundram Fasteners Ltd</v>
      </c>
      <c r="C43">
        <v>0</v>
      </c>
      <c r="D43">
        <v>2.1999999999999997</v>
      </c>
      <c r="E43">
        <v>0</v>
      </c>
    </row>
    <row r="44" spans="1:5">
      <c r="A44" t="str">
        <v>INE397D01024</v>
      </c>
      <c r="B44" t="str">
        <v>Bharti Airtel Ltd</v>
      </c>
      <c r="C44">
        <v>3.08</v>
      </c>
      <c r="D44">
        <v>0</v>
      </c>
      <c r="E44">
        <v>0</v>
      </c>
    </row>
    <row r="45" spans="1:5">
      <c r="A45" t="str">
        <v>INE404A01024</v>
      </c>
      <c r="B45" t="str">
        <v>Aditya Birla Sun Life AMC Limited</v>
      </c>
      <c r="C45">
        <v>2.36</v>
      </c>
      <c r="D45">
        <v>0</v>
      </c>
      <c r="E45">
        <v>0</v>
      </c>
    </row>
    <row r="46" spans="1:5">
      <c r="A46" t="str">
        <v>INE410B01037</v>
      </c>
      <c r="B46" t="str">
        <v>Vinati Organics Limited</v>
      </c>
      <c r="C46">
        <v>0</v>
      </c>
      <c r="D46">
        <v>1.8800000000000001</v>
      </c>
      <c r="E46">
        <v>0</v>
      </c>
    </row>
    <row r="47" spans="1:5">
      <c r="A47" t="str">
        <v>INE429E01023</v>
      </c>
      <c r="B47" t="str">
        <v>Safari Industries (India) Limited</v>
      </c>
      <c r="C47">
        <v>0</v>
      </c>
      <c r="D47">
        <v>1.0900000000000001</v>
      </c>
      <c r="E47">
        <v>0</v>
      </c>
    </row>
    <row r="48" spans="1:5">
      <c r="A48" t="str">
        <v>INE467B01029</v>
      </c>
      <c r="B48" t="str">
        <v>Tata Consultancy Services Ltd</v>
      </c>
      <c r="C48">
        <v>4.16</v>
      </c>
      <c r="D48">
        <v>1.87</v>
      </c>
      <c r="E48">
        <v>1.87</v>
      </c>
    </row>
    <row r="49" spans="1:5">
      <c r="A49" t="str">
        <v>INE484J01027</v>
      </c>
      <c r="B49" t="str">
        <v>Godrej Properties Ltd</v>
      </c>
      <c r="C49">
        <v>2.34</v>
      </c>
      <c r="D49">
        <v>0</v>
      </c>
      <c r="E49">
        <v>0</v>
      </c>
    </row>
    <row r="50" spans="1:5">
      <c r="A50" t="str">
        <v>INE494B01023</v>
      </c>
      <c r="B50" t="str">
        <v>TVS Motor Company Ltd</v>
      </c>
      <c r="C50">
        <v>0</v>
      </c>
      <c r="D50">
        <v>3.11</v>
      </c>
      <c r="E50">
        <v>0</v>
      </c>
    </row>
    <row r="51" spans="1:5">
      <c r="A51" t="str">
        <v>INE541A01023</v>
      </c>
      <c r="B51" t="str">
        <v>GMM Pfaudler Limited</v>
      </c>
      <c r="C51">
        <v>0</v>
      </c>
      <c r="D51">
        <v>0.69</v>
      </c>
      <c r="E51">
        <v>0</v>
      </c>
    </row>
    <row r="52" spans="1:5">
      <c r="A52" t="str">
        <v>INE570A01022</v>
      </c>
      <c r="B52" t="str">
        <v>ION Exchange (India) Limited</v>
      </c>
      <c r="C52">
        <v>0</v>
      </c>
      <c r="D52">
        <v>2.23</v>
      </c>
      <c r="E52">
        <v>0</v>
      </c>
    </row>
    <row r="53" spans="1:5">
      <c r="A53" t="str">
        <v>INE575P01011</v>
      </c>
      <c r="B53" t="str">
        <v>Star Health and Allied Insurance Co Ltd</v>
      </c>
      <c r="C53">
        <v>3.56</v>
      </c>
      <c r="D53">
        <v>0</v>
      </c>
      <c r="E53">
        <v>0</v>
      </c>
    </row>
    <row r="54" spans="1:5">
      <c r="A54" t="str">
        <v>INE585B01010</v>
      </c>
      <c r="B54" t="str">
        <v>Maruti Suzuki India Ltd</v>
      </c>
      <c r="C54">
        <v>0</v>
      </c>
      <c r="D54">
        <v>3.19</v>
      </c>
      <c r="E54">
        <v>0</v>
      </c>
    </row>
    <row r="55" spans="1:5">
      <c r="A55" t="str">
        <v>INE591G01025</v>
      </c>
      <c r="B55" t="str">
        <v>Coforge Limited</v>
      </c>
      <c r="C55">
        <v>0</v>
      </c>
      <c r="D55">
        <v>1.27</v>
      </c>
      <c r="E55">
        <v>0</v>
      </c>
    </row>
    <row r="56" spans="1:5">
      <c r="A56" t="str">
        <v>INE596I01020</v>
      </c>
      <c r="B56" t="str">
        <v>Computer Age Management Services Limited</v>
      </c>
      <c r="C56">
        <v>0</v>
      </c>
      <c r="D56">
        <v>2.76</v>
      </c>
      <c r="E56">
        <v>0</v>
      </c>
    </row>
    <row r="57" spans="1:5">
      <c r="A57" t="str">
        <v>INE600L01024</v>
      </c>
      <c r="B57" t="str">
        <v>Dr. Lal Pathlabs Limited</v>
      </c>
      <c r="C57">
        <v>0</v>
      </c>
      <c r="D57">
        <v>2.91</v>
      </c>
      <c r="E57">
        <v>0</v>
      </c>
    </row>
    <row r="58" spans="1:5">
      <c r="A58" t="str">
        <v>INE669C01036</v>
      </c>
      <c r="B58" t="str">
        <v>Tech Mahindra Ltd</v>
      </c>
      <c r="C58">
        <v>2.8000000000000003</v>
      </c>
      <c r="D58">
        <v>1.38</v>
      </c>
      <c r="E58">
        <v>1.38</v>
      </c>
    </row>
    <row r="59" spans="1:5">
      <c r="A59" t="str">
        <v>INE716A01013</v>
      </c>
      <c r="B59" t="str">
        <v>Whirlpool of India Ltd</v>
      </c>
      <c r="C59">
        <v>0</v>
      </c>
      <c r="D59">
        <v>0.53</v>
      </c>
      <c r="E59">
        <v>0</v>
      </c>
    </row>
    <row r="60" spans="1:5">
      <c r="A60" t="str">
        <v>INE726G01019</v>
      </c>
      <c r="B60" t="str">
        <v>ICICI Prudential Life Insurance Company Limited</v>
      </c>
      <c r="C60">
        <v>3.1399999999999997</v>
      </c>
      <c r="D60">
        <v>0</v>
      </c>
      <c r="E60">
        <v>0</v>
      </c>
    </row>
    <row r="61" spans="1:5">
      <c r="A61" t="str">
        <v>INE736A01011</v>
      </c>
      <c r="B61" t="str">
        <v>Central Depository Services (India) Limited</v>
      </c>
      <c r="C61">
        <v>0</v>
      </c>
      <c r="D61">
        <v>2.02</v>
      </c>
      <c r="E61">
        <v>0</v>
      </c>
    </row>
    <row r="62" spans="1:5">
      <c r="A62" t="str">
        <v>INE765G01017</v>
      </c>
      <c r="B62" t="str">
        <v>ICICI Lombard General Insurance Company Ltd</v>
      </c>
      <c r="C62">
        <v>2.06</v>
      </c>
      <c r="D62">
        <v>0</v>
      </c>
      <c r="E62">
        <v>0</v>
      </c>
    </row>
    <row r="63" spans="1:5">
      <c r="A63" t="str">
        <v>INE775A01035</v>
      </c>
      <c r="B63" t="str">
        <v>Samvardhana Motherson International Ltd</v>
      </c>
      <c r="C63">
        <v>0</v>
      </c>
      <c r="D63">
        <v>2.65</v>
      </c>
      <c r="E63">
        <v>0</v>
      </c>
    </row>
    <row r="64" spans="1:5">
      <c r="A64" t="str">
        <v>INE795G01014</v>
      </c>
      <c r="B64" t="str">
        <v>HDFC Life Insurance Company Limited</v>
      </c>
      <c r="C64">
        <v>2.1800000000000002</v>
      </c>
      <c r="D64">
        <v>0</v>
      </c>
      <c r="E64">
        <v>0</v>
      </c>
    </row>
    <row r="65" spans="1:5">
      <c r="A65" t="str">
        <v>INE818H01020</v>
      </c>
      <c r="B65" t="str">
        <v>LT Foods Ltd</v>
      </c>
      <c r="C65">
        <v>0</v>
      </c>
      <c r="D65">
        <v>2.2599999999999998</v>
      </c>
      <c r="E65">
        <v>0</v>
      </c>
    </row>
    <row r="66" spans="1:5">
      <c r="A66" t="str">
        <v>INE844O01030</v>
      </c>
      <c r="B66" t="str">
        <v>Gujarat Gas Ltd</v>
      </c>
      <c r="C66">
        <v>1.5699999999999998</v>
      </c>
      <c r="D66">
        <v>0</v>
      </c>
      <c r="E66">
        <v>0</v>
      </c>
    </row>
    <row r="67" spans="1:5">
      <c r="A67" t="str">
        <v>INE860A01027</v>
      </c>
      <c r="B67" t="str">
        <v>HCL Technologies Ltd</v>
      </c>
      <c r="C67">
        <v>0</v>
      </c>
      <c r="D67">
        <v>1.7399999999999998</v>
      </c>
      <c r="E67">
        <v>0</v>
      </c>
    </row>
    <row r="68" spans="1:5">
      <c r="A68" t="str">
        <v>INE917I01010</v>
      </c>
      <c r="B68" t="str">
        <v>Bajaj Auto Ltd</v>
      </c>
      <c r="C68">
        <v>1.5</v>
      </c>
      <c r="D68">
        <v>2.5700000000000003</v>
      </c>
      <c r="E68">
        <v>1.5</v>
      </c>
    </row>
    <row r="69" spans="1:5">
      <c r="A69" t="str">
        <v>INE925R01014</v>
      </c>
      <c r="B69" t="str">
        <v>CMS Info System Limited</v>
      </c>
      <c r="C69">
        <v>2.21</v>
      </c>
      <c r="D69">
        <v>0</v>
      </c>
      <c r="E69">
        <v>0</v>
      </c>
    </row>
    <row r="70" spans="1:5">
      <c r="A70" t="str">
        <v>INE935N01020</v>
      </c>
      <c r="B70" t="str">
        <v>Dixon Technologies (India) Limited</v>
      </c>
      <c r="C70">
        <v>0</v>
      </c>
      <c r="D70">
        <v>0.80999999999999994</v>
      </c>
      <c r="E70">
        <v>0</v>
      </c>
    </row>
    <row r="71" spans="1:5">
      <c r="A71" t="str">
        <v>INE956G01038</v>
      </c>
      <c r="B71" t="str">
        <v>VA Tech Wabag Ltd</v>
      </c>
      <c r="C71">
        <v>0</v>
      </c>
      <c r="D71">
        <v>4.3600000000000003</v>
      </c>
      <c r="E71">
        <v>0</v>
      </c>
    </row>
    <row r="72" spans="1:5">
      <c r="A72" t="str">
        <v>INE967H01025</v>
      </c>
      <c r="B72" t="str">
        <v>Krishna Institute Of Medical Sciences Limited</v>
      </c>
      <c r="C72">
        <v>0</v>
      </c>
      <c r="D72">
        <v>1.3</v>
      </c>
      <c r="E72">
        <v>0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68</v>
      </c>
    </row>
    <row r="152" spans="1:2">
      <c r="A152" t="s">
        <v>790</v>
      </c>
      <c r="B152" cm="1">
        <f t="array" ref="B152">SUMPRODUCT((_xlfn.ANCHORARRAY(C5)&gt;0)*(_xlfn.ANCHORARRAY(D5)&gt;0))</f>
        <v>8</v>
      </c>
    </row>
    <row r="154" spans="1:2">
      <c r="A154" s="3" t="s">
        <v>772</v>
      </c>
      <c r="B154" s="32">
        <f>SUM(_xlfn.ANCHORARRAY(E5))</f>
        <v>14.379999999999999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E80B7-C6D8-46AE-B3ED-AD7FB4947646}">
  <dimension ref="A1:E154"/>
  <sheetViews>
    <sheetView workbookViewId="0">
      <selection sqref="A1:E1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782</v>
      </c>
      <c r="B1" s="41"/>
      <c r="C1" s="41"/>
      <c r="D1" s="41"/>
      <c r="E1" s="41"/>
    </row>
    <row r="2" spans="1:5">
      <c r="A2" s="42" t="s">
        <v>768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770</v>
      </c>
      <c r="D4" s="4" t="s">
        <v>776</v>
      </c>
      <c r="E4" s="4" t="s">
        <v>771</v>
      </c>
    </row>
    <row r="5" spans="1:5">
      <c r="A5" t="str" cm="1">
        <f t="array" ref="A5:A107">_xlfn._xlws.FILTER('Equity Lookup'!$A$7:$A$200,('Equity Lookup'!$D$7:$D$200&gt;0)+('Equity Lookup'!$F$7:$F$200&gt;0))</f>
        <v>INE009A01021</v>
      </c>
      <c r="B5" t="str" cm="1">
        <f t="array" ref="B5:B107">_xlfn._xlws.FILTER('Equity Lookup'!$B$7:$B$200,('Equity Lookup'!$D$7:$D$200&gt;0)+('Equity Lookup'!$F$7:$F$200&gt;0))</f>
        <v>Infosys Ltd</v>
      </c>
      <c r="C5" cm="1">
        <f t="array" ref="C5:C107">_xlfn._xlws.FILTER('Equity Lookup'!$D$7:$D$200,('Equity Lookup'!$D$7:$D$200&gt;0)+('Equity Lookup'!$F$7:$F$200&gt;0))</f>
        <v>2</v>
      </c>
      <c r="D5" cm="1">
        <f t="array" ref="D5:D107">_xlfn._xlws.FILTER('Equity Lookup'!$F$7:$F$200,('Equity Lookup'!$D$7:$D$200&gt;0)+('Equity Lookup'!$F$7:$F$200&gt;0))</f>
        <v>0.77999999999999992</v>
      </c>
      <c r="E5" cm="1">
        <f t="array" ref="E5:E107">_xlfn.MAP(_xlfn.ANCHORARRAY(C5),_xlfn.ANCHORARRAY(D5),_xlfn.LAMBDA(_xlpm.a,_xlpm.b,MIN(_xlpm.a,_xlpm.b)))</f>
        <v>0.77999999999999992</v>
      </c>
    </row>
    <row r="6" spans="1:5">
      <c r="A6" t="str">
        <v>INE00LO01017</v>
      </c>
      <c r="B6" t="str">
        <v>Craftsman Automation Limited</v>
      </c>
      <c r="C6">
        <v>0</v>
      </c>
      <c r="D6">
        <v>0.77999999999999992</v>
      </c>
      <c r="E6">
        <v>0</v>
      </c>
    </row>
    <row r="7" spans="1:5">
      <c r="A7" t="str">
        <v>INE036D01028</v>
      </c>
      <c r="B7" t="str">
        <v>Karur Vysya Bank Ltd</v>
      </c>
      <c r="C7">
        <v>0</v>
      </c>
      <c r="D7">
        <v>2.67</v>
      </c>
      <c r="E7">
        <v>0</v>
      </c>
    </row>
    <row r="8" spans="1:5">
      <c r="A8" t="str">
        <v>INE03Q201024</v>
      </c>
      <c r="B8" t="str">
        <v>Alivus Life Sciences Limited</v>
      </c>
      <c r="C8">
        <v>0</v>
      </c>
      <c r="D8">
        <v>2.36</v>
      </c>
      <c r="E8">
        <v>0</v>
      </c>
    </row>
    <row r="9" spans="1:5">
      <c r="A9" t="str">
        <v>INE040A01034</v>
      </c>
      <c r="B9" t="str">
        <v>HDFC Bank Ltd</v>
      </c>
      <c r="C9">
        <v>4.37</v>
      </c>
      <c r="D9">
        <v>1.54</v>
      </c>
      <c r="E9">
        <v>1.54</v>
      </c>
    </row>
    <row r="10" spans="1:5">
      <c r="A10" t="str">
        <v>INE040D01038</v>
      </c>
      <c r="B10" t="str">
        <v>Mayur Uniquoters Ltd</v>
      </c>
      <c r="C10">
        <v>0</v>
      </c>
      <c r="D10">
        <v>2.75</v>
      </c>
      <c r="E10">
        <v>0</v>
      </c>
    </row>
    <row r="11" spans="1:5">
      <c r="A11" t="str">
        <v>INE063P01018</v>
      </c>
      <c r="B11" t="str">
        <v>Equitas Small Finance Bank Limited</v>
      </c>
      <c r="C11">
        <v>0</v>
      </c>
      <c r="D11">
        <v>2.2599999999999998</v>
      </c>
      <c r="E11">
        <v>0</v>
      </c>
    </row>
    <row r="12" spans="1:5">
      <c r="A12" t="str">
        <v>INE066A01021</v>
      </c>
      <c r="B12" t="str">
        <v>Eicher Motors Limited</v>
      </c>
      <c r="C12">
        <v>1.82</v>
      </c>
      <c r="D12">
        <v>0</v>
      </c>
      <c r="E12">
        <v>0</v>
      </c>
    </row>
    <row r="13" spans="1:5">
      <c r="A13" t="str">
        <v>INE075A01022</v>
      </c>
      <c r="B13" t="str">
        <v>Wipro Ltd</v>
      </c>
      <c r="C13">
        <v>0.51</v>
      </c>
      <c r="D13">
        <v>0</v>
      </c>
      <c r="E13">
        <v>0</v>
      </c>
    </row>
    <row r="14" spans="1:5">
      <c r="A14" t="str">
        <v>INE079J01017</v>
      </c>
      <c r="B14" t="str">
        <v>Gateway Distriparks Limited</v>
      </c>
      <c r="C14">
        <v>0</v>
      </c>
      <c r="D14">
        <v>1.67</v>
      </c>
      <c r="E14">
        <v>0</v>
      </c>
    </row>
    <row r="15" spans="1:5">
      <c r="A15" t="str">
        <v>INE07RO01027</v>
      </c>
      <c r="B15" t="str">
        <v>Supriya Lifescience Limited</v>
      </c>
      <c r="C15">
        <v>0</v>
      </c>
      <c r="D15">
        <v>4.47</v>
      </c>
      <c r="E15">
        <v>0</v>
      </c>
    </row>
    <row r="16" spans="1:5">
      <c r="A16" t="str">
        <v>INE07Y701011</v>
      </c>
      <c r="B16" t="str">
        <v>Hitachi Energy India Limited</v>
      </c>
      <c r="C16">
        <v>2.35</v>
      </c>
      <c r="D16">
        <v>0</v>
      </c>
      <c r="E16">
        <v>0</v>
      </c>
    </row>
    <row r="17" spans="1:5">
      <c r="A17" t="str">
        <v>INE08U801020</v>
      </c>
      <c r="B17" t="str">
        <v>Samhi Hotels Limited</v>
      </c>
      <c r="C17">
        <v>0</v>
      </c>
      <c r="D17">
        <v>1.8399999999999999</v>
      </c>
      <c r="E17">
        <v>0</v>
      </c>
    </row>
    <row r="18" spans="1:5">
      <c r="A18" t="str">
        <v>INE090A01021</v>
      </c>
      <c r="B18" t="str">
        <v>ICICI Bank Ltd</v>
      </c>
      <c r="C18">
        <v>0</v>
      </c>
      <c r="D18">
        <v>0.27</v>
      </c>
      <c r="E18">
        <v>0</v>
      </c>
    </row>
    <row r="19" spans="1:5">
      <c r="A19" t="str">
        <v>INE092A01019</v>
      </c>
      <c r="B19" t="str">
        <v>Tata Chemicals Ltd</v>
      </c>
      <c r="C19">
        <v>1.1199999999999999</v>
      </c>
      <c r="D19">
        <v>0</v>
      </c>
      <c r="E19">
        <v>0</v>
      </c>
    </row>
    <row r="20" spans="1:5">
      <c r="A20" t="str">
        <v>INE094J01016</v>
      </c>
      <c r="B20" t="str">
        <v>UTI Asset Management Company Ltd</v>
      </c>
      <c r="C20">
        <v>0</v>
      </c>
      <c r="D20">
        <v>1.6</v>
      </c>
      <c r="E20">
        <v>0</v>
      </c>
    </row>
    <row r="21" spans="1:5">
      <c r="A21" t="str">
        <v>INE095A01012</v>
      </c>
      <c r="B21" t="str">
        <v>Indusind Bank Ltd</v>
      </c>
      <c r="C21">
        <v>0.91999999999999993</v>
      </c>
      <c r="D21">
        <v>0.8</v>
      </c>
      <c r="E21">
        <v>0.8</v>
      </c>
    </row>
    <row r="22" spans="1:5">
      <c r="A22" t="str">
        <v>INE0KCE01017</v>
      </c>
      <c r="B22" t="str">
        <v>Eureka Forbes Ltd</v>
      </c>
      <c r="C22">
        <v>0.98</v>
      </c>
      <c r="D22">
        <v>0</v>
      </c>
      <c r="E22">
        <v>0</v>
      </c>
    </row>
    <row r="23" spans="1:5">
      <c r="A23" t="str">
        <v>INE0OXY01013</v>
      </c>
      <c r="B23" t="str">
        <v>Afcom Holdings Limited</v>
      </c>
      <c r="C23">
        <v>0</v>
      </c>
      <c r="D23">
        <v>0.31</v>
      </c>
      <c r="E23">
        <v>0</v>
      </c>
    </row>
    <row r="24" spans="1:5">
      <c r="A24" t="str">
        <v>INE0V6F01027</v>
      </c>
      <c r="B24" t="str">
        <v>Hyundai Motor India Ltd</v>
      </c>
      <c r="C24">
        <v>1.02</v>
      </c>
      <c r="D24">
        <v>0</v>
      </c>
      <c r="E24">
        <v>0</v>
      </c>
    </row>
    <row r="25" spans="1:5">
      <c r="A25" t="str">
        <v>INE101A01026</v>
      </c>
      <c r="B25" t="str">
        <v>Mahindra &amp; Mahindra Ltd</v>
      </c>
      <c r="C25">
        <v>2.16</v>
      </c>
      <c r="D25">
        <v>0</v>
      </c>
      <c r="E25">
        <v>0</v>
      </c>
    </row>
    <row r="26" spans="1:5">
      <c r="A26" t="str">
        <v>INE117A01022</v>
      </c>
      <c r="B26" t="str">
        <v>ABB India Ltd</v>
      </c>
      <c r="C26">
        <v>1.23</v>
      </c>
      <c r="D26">
        <v>0</v>
      </c>
      <c r="E26">
        <v>0</v>
      </c>
    </row>
    <row r="27" spans="1:5">
      <c r="A27" t="str">
        <v>INE118D01016</v>
      </c>
      <c r="B27" t="str">
        <v>Nuvoco Vistas Corporation Limited</v>
      </c>
      <c r="C27">
        <v>0.96</v>
      </c>
      <c r="D27">
        <v>1.67</v>
      </c>
      <c r="E27">
        <v>0.96</v>
      </c>
    </row>
    <row r="28" spans="1:5">
      <c r="A28" t="str">
        <v>INE136B01020</v>
      </c>
      <c r="B28" t="str">
        <v>Cyient Limited</v>
      </c>
      <c r="C28">
        <v>0</v>
      </c>
      <c r="D28">
        <v>0.54</v>
      </c>
      <c r="E28">
        <v>0</v>
      </c>
    </row>
    <row r="29" spans="1:5">
      <c r="A29" t="str">
        <v>INE151A01013</v>
      </c>
      <c r="B29" t="str">
        <v>Tata Communications Ltd</v>
      </c>
      <c r="C29">
        <v>1.34</v>
      </c>
      <c r="D29">
        <v>0</v>
      </c>
      <c r="E29">
        <v>0</v>
      </c>
    </row>
    <row r="30" spans="1:5">
      <c r="A30" t="str">
        <v>INE158A01026</v>
      </c>
      <c r="B30" t="str">
        <v>Hero MotoCorp Ltd</v>
      </c>
      <c r="C30">
        <v>1.3299999999999998</v>
      </c>
      <c r="D30">
        <v>0</v>
      </c>
      <c r="E30">
        <v>0</v>
      </c>
    </row>
    <row r="31" spans="1:5">
      <c r="A31" t="str">
        <v>INE162B01018</v>
      </c>
      <c r="B31" t="str">
        <v>Lumax Industries Ltd</v>
      </c>
      <c r="C31">
        <v>0</v>
      </c>
      <c r="D31">
        <v>2.2800000000000002</v>
      </c>
      <c r="E31">
        <v>0</v>
      </c>
    </row>
    <row r="32" spans="1:5">
      <c r="A32" t="str">
        <v>INE171A01029</v>
      </c>
      <c r="B32" t="str">
        <v>The Federal Bank Limited</v>
      </c>
      <c r="C32">
        <v>3.18</v>
      </c>
      <c r="D32">
        <v>0</v>
      </c>
      <c r="E32">
        <v>0</v>
      </c>
    </row>
    <row r="33" spans="1:5">
      <c r="A33" t="str">
        <v>INE172A01027</v>
      </c>
      <c r="B33" t="str">
        <v>Castrol India Ltd</v>
      </c>
      <c r="C33">
        <v>1.87</v>
      </c>
      <c r="D33">
        <v>0</v>
      </c>
      <c r="E33">
        <v>0</v>
      </c>
    </row>
    <row r="34" spans="1:5">
      <c r="A34" t="str">
        <v>INE176B01034</v>
      </c>
      <c r="B34" t="str">
        <v>Havells India Ltd</v>
      </c>
      <c r="C34">
        <v>1.6199999999999999</v>
      </c>
      <c r="D34">
        <v>0</v>
      </c>
      <c r="E34">
        <v>0</v>
      </c>
    </row>
    <row r="35" spans="1:5">
      <c r="A35" t="str">
        <v>INE191H01014</v>
      </c>
      <c r="B35" t="str">
        <v>PVR INOX Ltd</v>
      </c>
      <c r="C35">
        <v>0</v>
      </c>
      <c r="D35">
        <v>1.4200000000000002</v>
      </c>
      <c r="E35">
        <v>0</v>
      </c>
    </row>
    <row r="36" spans="1:5">
      <c r="A36" t="str">
        <v>INE196A01026</v>
      </c>
      <c r="B36" t="str">
        <v>Marico Ltd</v>
      </c>
      <c r="C36">
        <v>3.83</v>
      </c>
      <c r="D36">
        <v>0</v>
      </c>
      <c r="E36">
        <v>0</v>
      </c>
    </row>
    <row r="37" spans="1:5">
      <c r="A37" t="str">
        <v>INE216P01012</v>
      </c>
      <c r="B37" t="str">
        <v>Aavas Financiers Limited</v>
      </c>
      <c r="C37">
        <v>0</v>
      </c>
      <c r="D37">
        <v>1.5</v>
      </c>
      <c r="E37">
        <v>0</v>
      </c>
    </row>
    <row r="38" spans="1:5">
      <c r="A38" t="str">
        <v>INE225D01027</v>
      </c>
      <c r="B38" t="str">
        <v>Symphony Ltd</v>
      </c>
      <c r="C38">
        <v>0.82000000000000006</v>
      </c>
      <c r="D38">
        <v>0</v>
      </c>
      <c r="E38">
        <v>0</v>
      </c>
    </row>
    <row r="39" spans="1:5">
      <c r="A39" t="str">
        <v>INE226A01021</v>
      </c>
      <c r="B39" t="str">
        <v>Voltas Ltd</v>
      </c>
      <c r="C39">
        <v>1.44</v>
      </c>
      <c r="D39">
        <v>0</v>
      </c>
      <c r="E39">
        <v>0</v>
      </c>
    </row>
    <row r="40" spans="1:5">
      <c r="A40" t="str">
        <v>INE233A01035</v>
      </c>
      <c r="B40" t="str">
        <v>Godrej Industries Ltd</v>
      </c>
      <c r="C40">
        <v>0</v>
      </c>
      <c r="D40">
        <v>1.69</v>
      </c>
      <c r="E40">
        <v>0</v>
      </c>
    </row>
    <row r="41" spans="1:5">
      <c r="A41" t="str">
        <v>INE237A01036</v>
      </c>
      <c r="B41" t="str">
        <v>Kotak Mahindra Bank Ltd</v>
      </c>
      <c r="C41">
        <v>2.74</v>
      </c>
      <c r="D41">
        <v>1.5699999999999998</v>
      </c>
      <c r="E41">
        <v>1.5699999999999998</v>
      </c>
    </row>
    <row r="42" spans="1:5">
      <c r="A42" t="str">
        <v>INE238A01034</v>
      </c>
      <c r="B42" t="str">
        <v>Axis Bank Ltd</v>
      </c>
      <c r="C42">
        <v>0</v>
      </c>
      <c r="D42">
        <v>2.0099999999999998</v>
      </c>
      <c r="E42">
        <v>0</v>
      </c>
    </row>
    <row r="43" spans="1:5">
      <c r="A43" t="str">
        <v>INE244O01017</v>
      </c>
      <c r="B43" t="str">
        <v>Uniparts India Limited</v>
      </c>
      <c r="C43">
        <v>0</v>
      </c>
      <c r="D43">
        <v>2.1399999999999997</v>
      </c>
      <c r="E43">
        <v>0</v>
      </c>
    </row>
    <row r="44" spans="1:5">
      <c r="A44" t="str">
        <v>INE255A01020</v>
      </c>
      <c r="B44" t="str">
        <v>EPL Limited</v>
      </c>
      <c r="C44">
        <v>0</v>
      </c>
      <c r="D44">
        <v>0.3</v>
      </c>
      <c r="E44">
        <v>0</v>
      </c>
    </row>
    <row r="45" spans="1:5">
      <c r="A45" t="str">
        <v>INE256D01014</v>
      </c>
      <c r="B45" t="str">
        <v>Genus Prime Infra Limited</v>
      </c>
      <c r="C45">
        <v>0</v>
      </c>
      <c r="D45">
        <v>0.03</v>
      </c>
      <c r="E45">
        <v>0</v>
      </c>
    </row>
    <row r="46" spans="1:5">
      <c r="A46" t="str">
        <v>INE259A01022</v>
      </c>
      <c r="B46" t="str">
        <v>Colgate Palmolive India Ltd</v>
      </c>
      <c r="C46">
        <v>0.95</v>
      </c>
      <c r="D46">
        <v>0</v>
      </c>
      <c r="E46">
        <v>0</v>
      </c>
    </row>
    <row r="47" spans="1:5">
      <c r="A47" t="str">
        <v>INE262H01021</v>
      </c>
      <c r="B47" t="str">
        <v>Persistent Systems Ltd</v>
      </c>
      <c r="C47">
        <v>2.6599999999999997</v>
      </c>
      <c r="D47">
        <v>0</v>
      </c>
      <c r="E47">
        <v>0</v>
      </c>
    </row>
    <row r="48" spans="1:5">
      <c r="A48" t="str">
        <v>INE278H01035</v>
      </c>
      <c r="B48" t="str">
        <v>Sandhar Technologies Limited</v>
      </c>
      <c r="C48">
        <v>0</v>
      </c>
      <c r="D48">
        <v>2.17</v>
      </c>
      <c r="E48">
        <v>0</v>
      </c>
    </row>
    <row r="49" spans="1:5">
      <c r="A49" t="str">
        <v>INE280A01028</v>
      </c>
      <c r="B49" t="str">
        <v>Titan Company Limited</v>
      </c>
      <c r="C49">
        <v>1.9900000000000002</v>
      </c>
      <c r="D49">
        <v>0</v>
      </c>
      <c r="E49">
        <v>0</v>
      </c>
    </row>
    <row r="50" spans="1:5">
      <c r="A50" t="str">
        <v>INE284S01014</v>
      </c>
      <c r="B50" t="str">
        <v>S.J.S. Enterprises Limited</v>
      </c>
      <c r="C50">
        <v>0</v>
      </c>
      <c r="D50">
        <v>1.3</v>
      </c>
      <c r="E50">
        <v>0</v>
      </c>
    </row>
    <row r="51" spans="1:5">
      <c r="A51" t="str">
        <v>INE285A01027</v>
      </c>
      <c r="B51" t="str">
        <v>Elgi Equipments Ltd</v>
      </c>
      <c r="C51">
        <v>1.0900000000000001</v>
      </c>
      <c r="D51">
        <v>0</v>
      </c>
      <c r="E51">
        <v>0</v>
      </c>
    </row>
    <row r="52" spans="1:5">
      <c r="A52" t="str">
        <v>INE290S01011</v>
      </c>
      <c r="B52" t="str">
        <v>Cartrade Tech Limited</v>
      </c>
      <c r="C52">
        <v>0</v>
      </c>
      <c r="D52">
        <v>1.87</v>
      </c>
      <c r="E52">
        <v>0</v>
      </c>
    </row>
    <row r="53" spans="1:5">
      <c r="A53" t="str">
        <v>INE296A01032</v>
      </c>
      <c r="B53" t="str">
        <v>Bajaj Finance Ltd</v>
      </c>
      <c r="C53">
        <v>3.4299999999999997</v>
      </c>
      <c r="D53">
        <v>0</v>
      </c>
      <c r="E53">
        <v>0</v>
      </c>
    </row>
    <row r="54" spans="1:5">
      <c r="A54" t="str">
        <v>INE299U01018</v>
      </c>
      <c r="B54" t="str">
        <v>Crompton Greaves Consumer Electricals Limited</v>
      </c>
      <c r="C54">
        <v>1.78</v>
      </c>
      <c r="D54">
        <v>2.2999999999999998</v>
      </c>
      <c r="E54">
        <v>1.78</v>
      </c>
    </row>
    <row r="55" spans="1:5">
      <c r="A55" t="str">
        <v>INE323A01026</v>
      </c>
      <c r="B55" t="str">
        <v>Bosch Ltd</v>
      </c>
      <c r="C55">
        <v>2.46</v>
      </c>
      <c r="D55">
        <v>0</v>
      </c>
      <c r="E55">
        <v>0</v>
      </c>
    </row>
    <row r="56" spans="1:5">
      <c r="A56" t="str">
        <v>INE371A01025</v>
      </c>
      <c r="B56" t="str">
        <v>Graphite India Ltd</v>
      </c>
      <c r="C56">
        <v>0</v>
      </c>
      <c r="D56">
        <v>1.17</v>
      </c>
      <c r="E56">
        <v>0</v>
      </c>
    </row>
    <row r="57" spans="1:5">
      <c r="A57" t="str">
        <v>INE371P01015</v>
      </c>
      <c r="B57" t="str">
        <v>Amber Enterprises India Limited</v>
      </c>
      <c r="C57">
        <v>1.78</v>
      </c>
      <c r="D57">
        <v>0</v>
      </c>
      <c r="E57">
        <v>0</v>
      </c>
    </row>
    <row r="58" spans="1:5">
      <c r="A58" t="str">
        <v>INE387A01021</v>
      </c>
      <c r="B58" t="str">
        <v>Sundram Fasteners Ltd</v>
      </c>
      <c r="C58">
        <v>1.1400000000000001</v>
      </c>
      <c r="D58">
        <v>0</v>
      </c>
      <c r="E58">
        <v>0</v>
      </c>
    </row>
    <row r="59" spans="1:5">
      <c r="A59" t="str">
        <v>INE398R01022</v>
      </c>
      <c r="B59" t="str">
        <v>Syngene International Ltd</v>
      </c>
      <c r="C59">
        <v>0.95</v>
      </c>
      <c r="D59">
        <v>0</v>
      </c>
      <c r="E59">
        <v>0</v>
      </c>
    </row>
    <row r="60" spans="1:5">
      <c r="A60" t="str">
        <v>INE406M01024</v>
      </c>
      <c r="B60" t="str">
        <v>Eris Lifesciences Limited</v>
      </c>
      <c r="C60">
        <v>0</v>
      </c>
      <c r="D60">
        <v>1.9900000000000002</v>
      </c>
      <c r="E60">
        <v>0</v>
      </c>
    </row>
    <row r="61" spans="1:5">
      <c r="A61" t="str">
        <v>INE410B01037</v>
      </c>
      <c r="B61" t="str">
        <v>Vinati Organics Limited</v>
      </c>
      <c r="C61">
        <v>1</v>
      </c>
      <c r="D61">
        <v>0</v>
      </c>
      <c r="E61">
        <v>0</v>
      </c>
    </row>
    <row r="62" spans="1:5">
      <c r="A62" t="str">
        <v>INE410P01011</v>
      </c>
      <c r="B62" t="str">
        <v>Narayana Hrudayalaya Limited</v>
      </c>
      <c r="C62">
        <v>1.9900000000000002</v>
      </c>
      <c r="D62">
        <v>0</v>
      </c>
      <c r="E62">
        <v>0</v>
      </c>
    </row>
    <row r="63" spans="1:5">
      <c r="A63" t="str">
        <v>INE419U01012</v>
      </c>
      <c r="B63" t="str">
        <v>Happiest Minds Technologies Limited</v>
      </c>
      <c r="C63">
        <v>0</v>
      </c>
      <c r="D63">
        <v>1.47</v>
      </c>
      <c r="E63">
        <v>0</v>
      </c>
    </row>
    <row r="64" spans="1:5">
      <c r="A64" t="str">
        <v>INE421D01022</v>
      </c>
      <c r="B64" t="str">
        <v>CCL Products India Ltd</v>
      </c>
      <c r="C64">
        <v>0</v>
      </c>
      <c r="D64">
        <v>2.82</v>
      </c>
      <c r="E64">
        <v>0</v>
      </c>
    </row>
    <row r="65" spans="1:5">
      <c r="A65" t="str">
        <v>INE429E01023</v>
      </c>
      <c r="B65" t="str">
        <v>Safari Industries (India) Limited</v>
      </c>
      <c r="C65">
        <v>1.1299999999999999</v>
      </c>
      <c r="D65">
        <v>0</v>
      </c>
      <c r="E65">
        <v>0</v>
      </c>
    </row>
    <row r="66" spans="1:5">
      <c r="A66" t="str">
        <v>INE445C01015</v>
      </c>
      <c r="B66" t="str">
        <v>Xpro India Limited</v>
      </c>
      <c r="C66">
        <v>0</v>
      </c>
      <c r="D66">
        <v>2.19</v>
      </c>
      <c r="E66">
        <v>0</v>
      </c>
    </row>
    <row r="67" spans="1:5">
      <c r="A67" t="str">
        <v>INE467B01029</v>
      </c>
      <c r="B67" t="str">
        <v>Tata Consultancy Services Ltd</v>
      </c>
      <c r="C67">
        <v>1.6099999999999999</v>
      </c>
      <c r="D67">
        <v>0</v>
      </c>
      <c r="E67">
        <v>0</v>
      </c>
    </row>
    <row r="68" spans="1:5">
      <c r="A68" t="str">
        <v>INE475E01026</v>
      </c>
      <c r="B68" t="str">
        <v>Caplin Point Laboratories Limited</v>
      </c>
      <c r="C68">
        <v>0</v>
      </c>
      <c r="D68">
        <v>1.79</v>
      </c>
      <c r="E68">
        <v>0</v>
      </c>
    </row>
    <row r="69" spans="1:5">
      <c r="A69" t="str">
        <v>INE477A01020</v>
      </c>
      <c r="B69" t="str">
        <v>Can Fin Homes Limited</v>
      </c>
      <c r="C69">
        <v>0</v>
      </c>
      <c r="D69">
        <v>1.97</v>
      </c>
      <c r="E69">
        <v>0</v>
      </c>
    </row>
    <row r="70" spans="1:5">
      <c r="A70" t="str">
        <v>INE482D01024</v>
      </c>
      <c r="B70" t="str">
        <v>Carysil Limited</v>
      </c>
      <c r="C70">
        <v>0</v>
      </c>
      <c r="D70">
        <v>2.75</v>
      </c>
      <c r="E70">
        <v>0</v>
      </c>
    </row>
    <row r="71" spans="1:5">
      <c r="A71" t="str">
        <v>INE491A01021</v>
      </c>
      <c r="B71" t="str">
        <v>City Union Bank Ltd</v>
      </c>
      <c r="C71">
        <v>0</v>
      </c>
      <c r="D71">
        <v>1.21</v>
      </c>
      <c r="E71">
        <v>0</v>
      </c>
    </row>
    <row r="72" spans="1:5">
      <c r="A72" t="str">
        <v>INE494B01023</v>
      </c>
      <c r="B72" t="str">
        <v>TVS Motor Company Ltd</v>
      </c>
      <c r="C72">
        <v>5.29</v>
      </c>
      <c r="D72">
        <v>0</v>
      </c>
      <c r="E72">
        <v>0</v>
      </c>
    </row>
    <row r="73" spans="1:5">
      <c r="A73" t="str">
        <v>INE500L01026</v>
      </c>
      <c r="B73" t="str">
        <v>S H Kelkar &amp; Company Ltd</v>
      </c>
      <c r="C73">
        <v>0</v>
      </c>
      <c r="D73">
        <v>0.97</v>
      </c>
      <c r="E73">
        <v>0</v>
      </c>
    </row>
    <row r="74" spans="1:5">
      <c r="A74" t="str">
        <v>INE510A01028</v>
      </c>
      <c r="B74" t="str">
        <v>Engineers India Ltd</v>
      </c>
      <c r="C74">
        <v>0</v>
      </c>
      <c r="D74">
        <v>2.46</v>
      </c>
      <c r="E74">
        <v>0</v>
      </c>
    </row>
    <row r="75" spans="1:5">
      <c r="A75" t="str">
        <v>INE570A01022</v>
      </c>
      <c r="B75" t="str">
        <v>ION Exchange (India) Limited</v>
      </c>
      <c r="C75">
        <v>2.21</v>
      </c>
      <c r="D75">
        <v>0</v>
      </c>
      <c r="E75">
        <v>0</v>
      </c>
    </row>
    <row r="76" spans="1:5">
      <c r="A76" t="str">
        <v>INE575P01011</v>
      </c>
      <c r="B76" t="str">
        <v>Star Health and Allied Insurance Co Ltd</v>
      </c>
      <c r="C76">
        <v>0</v>
      </c>
      <c r="D76">
        <v>2.75</v>
      </c>
      <c r="E76">
        <v>0</v>
      </c>
    </row>
    <row r="77" spans="1:5">
      <c r="A77" t="str">
        <v>INE585B01010</v>
      </c>
      <c r="B77" t="str">
        <v>Maruti Suzuki India Ltd</v>
      </c>
      <c r="C77">
        <v>1.96</v>
      </c>
      <c r="D77">
        <v>0</v>
      </c>
      <c r="E77">
        <v>0</v>
      </c>
    </row>
    <row r="78" spans="1:5">
      <c r="A78" t="str">
        <v>INE596I01020</v>
      </c>
      <c r="B78" t="str">
        <v>Computer Age Management Services Limited</v>
      </c>
      <c r="C78">
        <v>2.19</v>
      </c>
      <c r="D78">
        <v>1.1599999999999999</v>
      </c>
      <c r="E78">
        <v>1.1599999999999999</v>
      </c>
    </row>
    <row r="79" spans="1:5">
      <c r="A79" t="str">
        <v>INE600L01024</v>
      </c>
      <c r="B79" t="str">
        <v>Dr. Lal Pathlabs Limited</v>
      </c>
      <c r="C79">
        <v>1.5699999999999998</v>
      </c>
      <c r="D79">
        <v>0</v>
      </c>
      <c r="E79">
        <v>0</v>
      </c>
    </row>
    <row r="80" spans="1:5">
      <c r="A80" t="str">
        <v>INE613A01020</v>
      </c>
      <c r="B80" t="str">
        <v>Rallis India Ltd</v>
      </c>
      <c r="C80">
        <v>1.53</v>
      </c>
      <c r="D80">
        <v>0</v>
      </c>
      <c r="E80">
        <v>0</v>
      </c>
    </row>
    <row r="81" spans="1:5">
      <c r="A81" t="str">
        <v>INE646L01027</v>
      </c>
      <c r="B81" t="str">
        <v>Interglobe Aviation Ltd</v>
      </c>
      <c r="C81">
        <v>0</v>
      </c>
      <c r="D81">
        <v>0.44</v>
      </c>
      <c r="E81">
        <v>0</v>
      </c>
    </row>
    <row r="82" spans="1:5">
      <c r="A82" t="str">
        <v>INE679A01013</v>
      </c>
      <c r="B82" t="str">
        <v>CSB Bank Limited</v>
      </c>
      <c r="C82">
        <v>0</v>
      </c>
      <c r="D82">
        <v>1.79</v>
      </c>
      <c r="E82">
        <v>0</v>
      </c>
    </row>
    <row r="83" spans="1:5">
      <c r="A83" t="str">
        <v>INE726G01019</v>
      </c>
      <c r="B83" t="str">
        <v>ICICI Prudential Life Insurance Company Limited</v>
      </c>
      <c r="C83">
        <v>2.09</v>
      </c>
      <c r="D83">
        <v>1.37</v>
      </c>
      <c r="E83">
        <v>1.37</v>
      </c>
    </row>
    <row r="84" spans="1:5">
      <c r="A84" t="str">
        <v>INE736A01011</v>
      </c>
      <c r="B84" t="str">
        <v>Central Depository Services (India) Limited</v>
      </c>
      <c r="C84">
        <v>2.0099999999999998</v>
      </c>
      <c r="D84">
        <v>0</v>
      </c>
      <c r="E84">
        <v>0</v>
      </c>
    </row>
    <row r="85" spans="1:5">
      <c r="A85" t="str">
        <v>INE759A01021</v>
      </c>
      <c r="B85" t="str">
        <v>Mastek Ltd</v>
      </c>
      <c r="C85">
        <v>0</v>
      </c>
      <c r="D85">
        <v>0.88</v>
      </c>
      <c r="E85">
        <v>0</v>
      </c>
    </row>
    <row r="86" spans="1:5">
      <c r="A86" t="str">
        <v>INE765G01017</v>
      </c>
      <c r="B86" t="str">
        <v>ICICI Lombard General Insurance Company Ltd</v>
      </c>
      <c r="C86">
        <v>2.41</v>
      </c>
      <c r="D86">
        <v>0</v>
      </c>
      <c r="E86">
        <v>0</v>
      </c>
    </row>
    <row r="87" spans="1:5">
      <c r="A87" t="str">
        <v>INE795G01014</v>
      </c>
      <c r="B87" t="str">
        <v>HDFC Life Insurance Company Limited</v>
      </c>
      <c r="C87">
        <v>2.93</v>
      </c>
      <c r="D87">
        <v>0</v>
      </c>
      <c r="E87">
        <v>0</v>
      </c>
    </row>
    <row r="88" spans="1:5">
      <c r="A88" t="str">
        <v>INE811A01020</v>
      </c>
      <c r="B88" t="str">
        <v>Kirloskar Pneumatic Company Limited</v>
      </c>
      <c r="C88">
        <v>0</v>
      </c>
      <c r="D88">
        <v>1.8399999999999999</v>
      </c>
      <c r="E88">
        <v>0</v>
      </c>
    </row>
    <row r="89" spans="1:5">
      <c r="A89" t="str">
        <v>INE818H01020</v>
      </c>
      <c r="B89" t="str">
        <v>LT Foods Ltd</v>
      </c>
      <c r="C89">
        <v>1.78</v>
      </c>
      <c r="D89">
        <v>0</v>
      </c>
      <c r="E89">
        <v>0</v>
      </c>
    </row>
    <row r="90" spans="1:5">
      <c r="A90" t="str">
        <v>INE836A01035</v>
      </c>
      <c r="B90" t="str">
        <v>Birlasoft Limited</v>
      </c>
      <c r="C90">
        <v>0</v>
      </c>
      <c r="D90">
        <v>0.62</v>
      </c>
      <c r="E90">
        <v>0</v>
      </c>
    </row>
    <row r="91" spans="1:5">
      <c r="A91" t="str">
        <v>INE844O01030</v>
      </c>
      <c r="B91" t="str">
        <v>Gujarat Gas Ltd</v>
      </c>
      <c r="C91">
        <v>0</v>
      </c>
      <c r="D91">
        <v>1.0999999999999999</v>
      </c>
      <c r="E91">
        <v>0</v>
      </c>
    </row>
    <row r="92" spans="1:5">
      <c r="A92" t="str">
        <v>INE860A01027</v>
      </c>
      <c r="B92" t="str">
        <v>HCL Technologies Ltd</v>
      </c>
      <c r="C92">
        <v>1.51</v>
      </c>
      <c r="D92">
        <v>0</v>
      </c>
      <c r="E92">
        <v>0</v>
      </c>
    </row>
    <row r="93" spans="1:5">
      <c r="A93" t="str">
        <v>INE872H01027</v>
      </c>
      <c r="B93" t="str">
        <v>Lumax Auto Technologies Limited</v>
      </c>
      <c r="C93">
        <v>0</v>
      </c>
      <c r="D93">
        <v>1.71</v>
      </c>
      <c r="E93">
        <v>0</v>
      </c>
    </row>
    <row r="94" spans="1:5">
      <c r="A94" t="str">
        <v>INE893J01029</v>
      </c>
      <c r="B94" t="str">
        <v>Mold-Tek Packaging Limited</v>
      </c>
      <c r="C94">
        <v>0</v>
      </c>
      <c r="D94">
        <v>2.4699999999999998</v>
      </c>
      <c r="E94">
        <v>0</v>
      </c>
    </row>
    <row r="95" spans="1:5">
      <c r="A95" t="str">
        <v>INE917I01010</v>
      </c>
      <c r="B95" t="str">
        <v>Bajaj Auto Ltd</v>
      </c>
      <c r="C95">
        <v>1.53</v>
      </c>
      <c r="D95">
        <v>0</v>
      </c>
      <c r="E95">
        <v>0</v>
      </c>
    </row>
    <row r="96" spans="1:5">
      <c r="A96" t="str">
        <v>INE918I01026</v>
      </c>
      <c r="B96" t="str">
        <v>Bajaj Finserv Ltd</v>
      </c>
      <c r="C96">
        <v>1.78</v>
      </c>
      <c r="D96">
        <v>0</v>
      </c>
      <c r="E96">
        <v>0</v>
      </c>
    </row>
    <row r="97" spans="1:5">
      <c r="A97" t="str">
        <v>INE925R01014</v>
      </c>
      <c r="B97" t="str">
        <v>CMS Info System Limited</v>
      </c>
      <c r="C97">
        <v>0</v>
      </c>
      <c r="D97">
        <v>1.18</v>
      </c>
      <c r="E97">
        <v>0</v>
      </c>
    </row>
    <row r="98" spans="1:5">
      <c r="A98" t="str">
        <v>INE934S01014</v>
      </c>
      <c r="B98" t="str">
        <v>GNA Axles Limited</v>
      </c>
      <c r="C98">
        <v>0</v>
      </c>
      <c r="D98">
        <v>1.0699999999999998</v>
      </c>
      <c r="E98">
        <v>0</v>
      </c>
    </row>
    <row r="99" spans="1:5">
      <c r="A99" t="str">
        <v>INE935N01020</v>
      </c>
      <c r="B99" t="str">
        <v>Dixon Technologies (India) Limited</v>
      </c>
      <c r="C99">
        <v>0.94000000000000006</v>
      </c>
      <c r="D99">
        <v>0</v>
      </c>
      <c r="E99">
        <v>0</v>
      </c>
    </row>
    <row r="100" spans="1:5">
      <c r="A100" t="str">
        <v>INE943D01017</v>
      </c>
      <c r="B100" t="str">
        <v>MPs Ltd</v>
      </c>
      <c r="C100">
        <v>0</v>
      </c>
      <c r="D100">
        <v>1.3299999999999998</v>
      </c>
      <c r="E100">
        <v>0</v>
      </c>
    </row>
    <row r="101" spans="1:5">
      <c r="A101" t="str">
        <v>INE951I01027</v>
      </c>
      <c r="B101" t="str">
        <v>V-Guard Industries Limited</v>
      </c>
      <c r="C101">
        <v>0</v>
      </c>
      <c r="D101">
        <v>0.43</v>
      </c>
      <c r="E101">
        <v>0</v>
      </c>
    </row>
    <row r="102" spans="1:5">
      <c r="A102" t="str">
        <v>INE953O01021</v>
      </c>
      <c r="B102" t="str">
        <v>Sansera Engineering Limited</v>
      </c>
      <c r="C102">
        <v>0</v>
      </c>
      <c r="D102">
        <v>0.66</v>
      </c>
      <c r="E102">
        <v>0</v>
      </c>
    </row>
    <row r="103" spans="1:5">
      <c r="A103" t="str">
        <v>INE955D01029</v>
      </c>
      <c r="B103" t="str">
        <v>Genus Power Infrastructures Limited</v>
      </c>
      <c r="C103">
        <v>0</v>
      </c>
      <c r="D103">
        <v>1.52</v>
      </c>
      <c r="E103">
        <v>0</v>
      </c>
    </row>
    <row r="104" spans="1:5">
      <c r="A104" t="str">
        <v>INE956G01038</v>
      </c>
      <c r="B104" t="str">
        <v>VA Tech Wabag Ltd</v>
      </c>
      <c r="C104">
        <v>3.32</v>
      </c>
      <c r="D104">
        <v>0</v>
      </c>
      <c r="E104">
        <v>0</v>
      </c>
    </row>
    <row r="105" spans="1:5">
      <c r="A105" t="str">
        <v>INE967H01025</v>
      </c>
      <c r="B105" t="str">
        <v>Krishna Institute Of Medical Sciences Limited</v>
      </c>
      <c r="C105">
        <v>1.31</v>
      </c>
      <c r="D105">
        <v>0</v>
      </c>
      <c r="E105">
        <v>0</v>
      </c>
    </row>
    <row r="106" spans="1:5">
      <c r="A106" t="str">
        <v>INE970X01018</v>
      </c>
      <c r="B106" t="str">
        <v>Lemon Tree Hotels Limited</v>
      </c>
      <c r="C106">
        <v>0</v>
      </c>
      <c r="D106">
        <v>1.4500000000000002</v>
      </c>
      <c r="E106">
        <v>0</v>
      </c>
    </row>
    <row r="107" spans="1:5">
      <c r="A107" t="str">
        <v>INE985S01024</v>
      </c>
      <c r="B107" t="str">
        <v>TeamLease Services Limited</v>
      </c>
      <c r="C107">
        <v>0</v>
      </c>
      <c r="D107">
        <v>0.91</v>
      </c>
      <c r="E107">
        <v>0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103</v>
      </c>
    </row>
    <row r="152" spans="1:2">
      <c r="A152" t="s">
        <v>790</v>
      </c>
      <c r="B152" cm="1">
        <f t="array" ref="B152">SUMPRODUCT((_xlfn.ANCHORARRAY(C5)&gt;0)*(_xlfn.ANCHORARRAY(D5)&gt;0))</f>
        <v>8</v>
      </c>
    </row>
    <row r="154" spans="1:2">
      <c r="A154" s="3" t="s">
        <v>772</v>
      </c>
      <c r="B154" s="32">
        <f>SUM(_xlfn.ANCHORARRAY(E5))</f>
        <v>9.9600000000000009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14FF3-4DBC-4BE8-A9BE-F8F79A596B10}">
  <dimension ref="A1:E154"/>
  <sheetViews>
    <sheetView workbookViewId="0">
      <selection sqref="A1:E1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783</v>
      </c>
      <c r="B1" s="41"/>
      <c r="C1" s="41"/>
      <c r="D1" s="41"/>
      <c r="E1" s="41"/>
    </row>
    <row r="2" spans="1:5">
      <c r="A2" s="42" t="s">
        <v>768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778</v>
      </c>
      <c r="D4" s="4" t="s">
        <v>776</v>
      </c>
      <c r="E4" s="4" t="s">
        <v>771</v>
      </c>
    </row>
    <row r="5" spans="1:5">
      <c r="A5" t="str" cm="1">
        <f t="array" ref="A5:A82">_xlfn._xlws.FILTER('Equity Lookup'!$A$7:$A$200,('Equity Lookup'!$G$7:$G$200&gt;0)+('Equity Lookup'!$F$7:$F$200&gt;0))</f>
        <v>INE009A01021</v>
      </c>
      <c r="B5" t="str" cm="1">
        <f t="array" ref="B5:B82">_xlfn._xlws.FILTER('Equity Lookup'!$B$7:$B$200,('Equity Lookup'!$G$7:$G$200&gt;0)+('Equity Lookup'!$F$7:$F$200&gt;0))</f>
        <v>Infosys Ltd</v>
      </c>
      <c r="C5" cm="1">
        <f t="array" ref="C5:C82">_xlfn._xlws.FILTER('Equity Lookup'!$G$7:$G$200,('Equity Lookup'!$G$7:$G$200&gt;0)+('Equity Lookup'!$F$7:$F$200&gt;0))</f>
        <v>3.8</v>
      </c>
      <c r="D5" cm="1">
        <f t="array" ref="D5:D82">_xlfn._xlws.FILTER('Equity Lookup'!$F$7:$F$200,('Equity Lookup'!$G$7:$G$200&gt;0)+('Equity Lookup'!$F$7:$F$200&gt;0))</f>
        <v>0.77999999999999992</v>
      </c>
      <c r="E5" cm="1">
        <f t="array" ref="E5:E82">_xlfn.MAP(_xlfn.ANCHORARRAY(C5),_xlfn.ANCHORARRAY(D5),_xlfn.LAMBDA(_xlpm.a,_xlpm.b,MIN(_xlpm.a,_xlpm.b)))</f>
        <v>0.77999999999999992</v>
      </c>
    </row>
    <row r="6" spans="1:5">
      <c r="A6" t="str">
        <v>INE00LO01017</v>
      </c>
      <c r="B6" t="str">
        <v>Craftsman Automation Limited</v>
      </c>
      <c r="C6">
        <v>0</v>
      </c>
      <c r="D6">
        <v>0.77999999999999992</v>
      </c>
      <c r="E6">
        <v>0</v>
      </c>
    </row>
    <row r="7" spans="1:5">
      <c r="A7" t="str">
        <v>INE036D01028</v>
      </c>
      <c r="B7" t="str">
        <v>Karur Vysya Bank Ltd</v>
      </c>
      <c r="C7">
        <v>0</v>
      </c>
      <c r="D7">
        <v>2.67</v>
      </c>
      <c r="E7">
        <v>0</v>
      </c>
    </row>
    <row r="8" spans="1:5">
      <c r="A8" t="str">
        <v>INE03Q201024</v>
      </c>
      <c r="B8" t="str">
        <v>Alivus Life Sciences Limited</v>
      </c>
      <c r="C8">
        <v>0</v>
      </c>
      <c r="D8">
        <v>2.36</v>
      </c>
      <c r="E8">
        <v>0</v>
      </c>
    </row>
    <row r="9" spans="1:5">
      <c r="A9" t="str">
        <v>INE040A01034</v>
      </c>
      <c r="B9" t="str">
        <v>HDFC Bank Ltd</v>
      </c>
      <c r="C9">
        <v>7.6700000000000008</v>
      </c>
      <c r="D9">
        <v>1.54</v>
      </c>
      <c r="E9">
        <v>1.54</v>
      </c>
    </row>
    <row r="10" spans="1:5">
      <c r="A10" t="str">
        <v>INE040D01038</v>
      </c>
      <c r="B10" t="str">
        <v>Mayur Uniquoters Ltd</v>
      </c>
      <c r="C10">
        <v>0</v>
      </c>
      <c r="D10">
        <v>2.75</v>
      </c>
      <c r="E10">
        <v>0</v>
      </c>
    </row>
    <row r="11" spans="1:5">
      <c r="A11" t="str">
        <v>INE059A01026</v>
      </c>
      <c r="B11" t="str">
        <v>Cipla Ltd</v>
      </c>
      <c r="C11">
        <v>3.08</v>
      </c>
      <c r="D11">
        <v>0</v>
      </c>
      <c r="E11">
        <v>0</v>
      </c>
    </row>
    <row r="12" spans="1:5">
      <c r="A12" t="str">
        <v>INE062A01020</v>
      </c>
      <c r="B12" t="str">
        <v>State Bank of India</v>
      </c>
      <c r="C12">
        <v>2.8899999999999997</v>
      </c>
      <c r="D12">
        <v>0</v>
      </c>
      <c r="E12">
        <v>0</v>
      </c>
    </row>
    <row r="13" spans="1:5">
      <c r="A13" t="str">
        <v>INE063P01018</v>
      </c>
      <c r="B13" t="str">
        <v>Equitas Small Finance Bank Limited</v>
      </c>
      <c r="C13">
        <v>0</v>
      </c>
      <c r="D13">
        <v>2.2599999999999998</v>
      </c>
      <c r="E13">
        <v>0</v>
      </c>
    </row>
    <row r="14" spans="1:5">
      <c r="A14" t="str">
        <v>INE075A01022</v>
      </c>
      <c r="B14" t="str">
        <v>Wipro Ltd</v>
      </c>
      <c r="C14">
        <v>2.42</v>
      </c>
      <c r="D14">
        <v>0</v>
      </c>
      <c r="E14">
        <v>0</v>
      </c>
    </row>
    <row r="15" spans="1:5">
      <c r="A15" t="str">
        <v>INE079J01017</v>
      </c>
      <c r="B15" t="str">
        <v>Gateway Distriparks Limited</v>
      </c>
      <c r="C15">
        <v>0</v>
      </c>
      <c r="D15">
        <v>1.67</v>
      </c>
      <c r="E15">
        <v>0</v>
      </c>
    </row>
    <row r="16" spans="1:5">
      <c r="A16" t="str">
        <v>INE07RO01027</v>
      </c>
      <c r="B16" t="str">
        <v>Supriya Lifescience Limited</v>
      </c>
      <c r="C16">
        <v>0</v>
      </c>
      <c r="D16">
        <v>4.47</v>
      </c>
      <c r="E16">
        <v>0</v>
      </c>
    </row>
    <row r="17" spans="1:5">
      <c r="A17" t="str">
        <v>INE081A01020</v>
      </c>
      <c r="B17" t="str">
        <v>Tata Steel Ltd</v>
      </c>
      <c r="C17">
        <v>0.32</v>
      </c>
      <c r="D17">
        <v>0</v>
      </c>
      <c r="E17">
        <v>0</v>
      </c>
    </row>
    <row r="18" spans="1:5">
      <c r="A18" t="str">
        <v>INE089A01031</v>
      </c>
      <c r="B18" t="str">
        <v>Dr Reddys Laboratories Ltd</v>
      </c>
      <c r="C18">
        <v>2.4699999999999998</v>
      </c>
      <c r="D18">
        <v>0</v>
      </c>
      <c r="E18">
        <v>0</v>
      </c>
    </row>
    <row r="19" spans="1:5">
      <c r="A19" t="str">
        <v>INE08U801020</v>
      </c>
      <c r="B19" t="str">
        <v>Samhi Hotels Limited</v>
      </c>
      <c r="C19">
        <v>0</v>
      </c>
      <c r="D19">
        <v>1.8399999999999999</v>
      </c>
      <c r="E19">
        <v>0</v>
      </c>
    </row>
    <row r="20" spans="1:5">
      <c r="A20" t="str">
        <v>INE090A01021</v>
      </c>
      <c r="B20" t="str">
        <v>ICICI Bank Ltd</v>
      </c>
      <c r="C20">
        <v>7.28</v>
      </c>
      <c r="D20">
        <v>0.27</v>
      </c>
      <c r="E20">
        <v>0.27</v>
      </c>
    </row>
    <row r="21" spans="1:5">
      <c r="A21" t="str">
        <v>INE094J01016</v>
      </c>
      <c r="B21" t="str">
        <v>UTI Asset Management Company Ltd</v>
      </c>
      <c r="C21">
        <v>0</v>
      </c>
      <c r="D21">
        <v>1.6</v>
      </c>
      <c r="E21">
        <v>0</v>
      </c>
    </row>
    <row r="22" spans="1:5">
      <c r="A22" t="str">
        <v>INE095A01012</v>
      </c>
      <c r="B22" t="str">
        <v>Indusind Bank Ltd</v>
      </c>
      <c r="C22">
        <v>2.15</v>
      </c>
      <c r="D22">
        <v>0.8</v>
      </c>
      <c r="E22">
        <v>0.8</v>
      </c>
    </row>
    <row r="23" spans="1:5">
      <c r="A23" t="str">
        <v>INE0OXY01013</v>
      </c>
      <c r="B23" t="str">
        <v>Afcom Holdings Limited</v>
      </c>
      <c r="C23">
        <v>0</v>
      </c>
      <c r="D23">
        <v>0.31</v>
      </c>
      <c r="E23">
        <v>0</v>
      </c>
    </row>
    <row r="24" spans="1:5">
      <c r="A24" t="str">
        <v>INE101A01026</v>
      </c>
      <c r="B24" t="str">
        <v>Mahindra &amp; Mahindra Ltd</v>
      </c>
      <c r="C24">
        <v>1.39</v>
      </c>
      <c r="D24">
        <v>0</v>
      </c>
      <c r="E24">
        <v>0</v>
      </c>
    </row>
    <row r="25" spans="1:5">
      <c r="A25" t="str">
        <v>INE111A01025</v>
      </c>
      <c r="B25" t="str">
        <v>Container Corporation of India Ltd</v>
      </c>
      <c r="C25">
        <v>3.11</v>
      </c>
      <c r="D25">
        <v>0</v>
      </c>
      <c r="E25">
        <v>0</v>
      </c>
    </row>
    <row r="26" spans="1:5">
      <c r="A26" t="str">
        <v>INE115A01026</v>
      </c>
      <c r="B26" t="str">
        <v>LIC Housing Finance Ltd</v>
      </c>
      <c r="C26">
        <v>2.7199999999999998</v>
      </c>
      <c r="D26">
        <v>0</v>
      </c>
      <c r="E26">
        <v>0</v>
      </c>
    </row>
    <row r="27" spans="1:5">
      <c r="A27" t="str">
        <v>INE118D01016</v>
      </c>
      <c r="B27" t="str">
        <v>Nuvoco Vistas Corporation Limited</v>
      </c>
      <c r="C27">
        <v>2.74</v>
      </c>
      <c r="D27">
        <v>1.67</v>
      </c>
      <c r="E27">
        <v>1.67</v>
      </c>
    </row>
    <row r="28" spans="1:5">
      <c r="A28" t="str">
        <v>INE129A01019</v>
      </c>
      <c r="B28" t="str">
        <v>Gail (India) Ltd</v>
      </c>
      <c r="C28">
        <v>2.7</v>
      </c>
      <c r="D28">
        <v>0</v>
      </c>
      <c r="E28">
        <v>0</v>
      </c>
    </row>
    <row r="29" spans="1:5">
      <c r="A29" t="str">
        <v>INE136B01020</v>
      </c>
      <c r="B29" t="str">
        <v>Cyient Limited</v>
      </c>
      <c r="C29">
        <v>0</v>
      </c>
      <c r="D29">
        <v>0.54</v>
      </c>
      <c r="E29">
        <v>0</v>
      </c>
    </row>
    <row r="30" spans="1:5">
      <c r="A30" t="str">
        <v>INE158A01026</v>
      </c>
      <c r="B30" t="str">
        <v>Hero MotoCorp Ltd</v>
      </c>
      <c r="C30">
        <v>2.8899999999999997</v>
      </c>
      <c r="D30">
        <v>0</v>
      </c>
      <c r="E30">
        <v>0</v>
      </c>
    </row>
    <row r="31" spans="1:5">
      <c r="A31" t="str">
        <v>INE162B01018</v>
      </c>
      <c r="B31" t="str">
        <v>Lumax Industries Ltd</v>
      </c>
      <c r="C31">
        <v>0</v>
      </c>
      <c r="D31">
        <v>2.2800000000000002</v>
      </c>
      <c r="E31">
        <v>0</v>
      </c>
    </row>
    <row r="32" spans="1:5">
      <c r="A32" t="str">
        <v>INE191H01014</v>
      </c>
      <c r="B32" t="str">
        <v>PVR INOX Ltd</v>
      </c>
      <c r="C32">
        <v>0</v>
      </c>
      <c r="D32">
        <v>1.4200000000000002</v>
      </c>
      <c r="E32">
        <v>0</v>
      </c>
    </row>
    <row r="33" spans="1:5">
      <c r="A33" t="str">
        <v>INE216P01012</v>
      </c>
      <c r="B33" t="str">
        <v>Aavas Financiers Limited</v>
      </c>
      <c r="C33">
        <v>0</v>
      </c>
      <c r="D33">
        <v>1.5</v>
      </c>
      <c r="E33">
        <v>0</v>
      </c>
    </row>
    <row r="34" spans="1:5">
      <c r="A34" t="str">
        <v>INE233A01035</v>
      </c>
      <c r="B34" t="str">
        <v>Godrej Industries Ltd</v>
      </c>
      <c r="C34">
        <v>0</v>
      </c>
      <c r="D34">
        <v>1.69</v>
      </c>
      <c r="E34">
        <v>0</v>
      </c>
    </row>
    <row r="35" spans="1:5">
      <c r="A35" t="str">
        <v>INE237A01036</v>
      </c>
      <c r="B35" t="str">
        <v>Kotak Mahindra Bank Ltd</v>
      </c>
      <c r="C35">
        <v>4.1900000000000004</v>
      </c>
      <c r="D35">
        <v>1.5699999999999998</v>
      </c>
      <c r="E35">
        <v>1.5699999999999998</v>
      </c>
    </row>
    <row r="36" spans="1:5">
      <c r="A36" t="str">
        <v>INE238A01034</v>
      </c>
      <c r="B36" t="str">
        <v>Axis Bank Ltd</v>
      </c>
      <c r="C36">
        <v>3.61</v>
      </c>
      <c r="D36">
        <v>2.0099999999999998</v>
      </c>
      <c r="E36">
        <v>2.0099999999999998</v>
      </c>
    </row>
    <row r="37" spans="1:5">
      <c r="A37" t="str">
        <v>INE244O01017</v>
      </c>
      <c r="B37" t="str">
        <v>Uniparts India Limited</v>
      </c>
      <c r="C37">
        <v>0</v>
      </c>
      <c r="D37">
        <v>2.1399999999999997</v>
      </c>
      <c r="E37">
        <v>0</v>
      </c>
    </row>
    <row r="38" spans="1:5">
      <c r="A38" t="str">
        <v>INE255A01020</v>
      </c>
      <c r="B38" t="str">
        <v>EPL Limited</v>
      </c>
      <c r="C38">
        <v>0</v>
      </c>
      <c r="D38">
        <v>0.3</v>
      </c>
      <c r="E38">
        <v>0</v>
      </c>
    </row>
    <row r="39" spans="1:5">
      <c r="A39" t="str">
        <v>INE256D01014</v>
      </c>
      <c r="B39" t="str">
        <v>Genus Prime Infra Limited</v>
      </c>
      <c r="C39">
        <v>0</v>
      </c>
      <c r="D39">
        <v>0.03</v>
      </c>
      <c r="E39">
        <v>0</v>
      </c>
    </row>
    <row r="40" spans="1:5">
      <c r="A40" t="str">
        <v>INE278H01035</v>
      </c>
      <c r="B40" t="str">
        <v>Sandhar Technologies Limited</v>
      </c>
      <c r="C40">
        <v>0</v>
      </c>
      <c r="D40">
        <v>2.17</v>
      </c>
      <c r="E40">
        <v>0</v>
      </c>
    </row>
    <row r="41" spans="1:5">
      <c r="A41" t="str">
        <v>INE284S01014</v>
      </c>
      <c r="B41" t="str">
        <v>S.J.S. Enterprises Limited</v>
      </c>
      <c r="C41">
        <v>0</v>
      </c>
      <c r="D41">
        <v>1.3</v>
      </c>
      <c r="E41">
        <v>0</v>
      </c>
    </row>
    <row r="42" spans="1:5">
      <c r="A42" t="str">
        <v>INE290S01011</v>
      </c>
      <c r="B42" t="str">
        <v>Cartrade Tech Limited</v>
      </c>
      <c r="C42">
        <v>0</v>
      </c>
      <c r="D42">
        <v>1.87</v>
      </c>
      <c r="E42">
        <v>0</v>
      </c>
    </row>
    <row r="43" spans="1:5">
      <c r="A43" t="str">
        <v>INE299U01018</v>
      </c>
      <c r="B43" t="str">
        <v>Crompton Greaves Consumer Electricals Limited</v>
      </c>
      <c r="C43">
        <v>3.73</v>
      </c>
      <c r="D43">
        <v>2.2999999999999998</v>
      </c>
      <c r="E43">
        <v>2.2999999999999998</v>
      </c>
    </row>
    <row r="44" spans="1:5">
      <c r="A44" t="str">
        <v>INE302A01020</v>
      </c>
      <c r="B44" t="str">
        <v>Exide Industries Ltd</v>
      </c>
      <c r="C44">
        <v>3.36</v>
      </c>
      <c r="D44">
        <v>0</v>
      </c>
      <c r="E44">
        <v>0</v>
      </c>
    </row>
    <row r="45" spans="1:5">
      <c r="A45" t="str">
        <v>INE371A01025</v>
      </c>
      <c r="B45" t="str">
        <v>Graphite India Ltd</v>
      </c>
      <c r="C45">
        <v>0</v>
      </c>
      <c r="D45">
        <v>1.17</v>
      </c>
      <c r="E45">
        <v>0</v>
      </c>
    </row>
    <row r="46" spans="1:5">
      <c r="A46" t="str">
        <v>INE397D01024</v>
      </c>
      <c r="B46" t="str">
        <v>Bharti Airtel Ltd</v>
      </c>
      <c r="C46">
        <v>3.08</v>
      </c>
      <c r="D46">
        <v>0</v>
      </c>
      <c r="E46">
        <v>0</v>
      </c>
    </row>
    <row r="47" spans="1:5">
      <c r="A47" t="str">
        <v>INE404A01024</v>
      </c>
      <c r="B47" t="str">
        <v>Aditya Birla Sun Life AMC Limited</v>
      </c>
      <c r="C47">
        <v>2.36</v>
      </c>
      <c r="D47">
        <v>0</v>
      </c>
      <c r="E47">
        <v>0</v>
      </c>
    </row>
    <row r="48" spans="1:5">
      <c r="A48" t="str">
        <v>INE406M01024</v>
      </c>
      <c r="B48" t="str">
        <v>Eris Lifesciences Limited</v>
      </c>
      <c r="C48">
        <v>0</v>
      </c>
      <c r="D48">
        <v>1.9900000000000002</v>
      </c>
      <c r="E48">
        <v>0</v>
      </c>
    </row>
    <row r="49" spans="1:5">
      <c r="A49" t="str">
        <v>INE419U01012</v>
      </c>
      <c r="B49" t="str">
        <v>Happiest Minds Technologies Limited</v>
      </c>
      <c r="C49">
        <v>0</v>
      </c>
      <c r="D49">
        <v>1.47</v>
      </c>
      <c r="E49">
        <v>0</v>
      </c>
    </row>
    <row r="50" spans="1:5">
      <c r="A50" t="str">
        <v>INE421D01022</v>
      </c>
      <c r="B50" t="str">
        <v>CCL Products India Ltd</v>
      </c>
      <c r="C50">
        <v>0</v>
      </c>
      <c r="D50">
        <v>2.82</v>
      </c>
      <c r="E50">
        <v>0</v>
      </c>
    </row>
    <row r="51" spans="1:5">
      <c r="A51" t="str">
        <v>INE445C01015</v>
      </c>
      <c r="B51" t="str">
        <v>Xpro India Limited</v>
      </c>
      <c r="C51">
        <v>0</v>
      </c>
      <c r="D51">
        <v>2.19</v>
      </c>
      <c r="E51">
        <v>0</v>
      </c>
    </row>
    <row r="52" spans="1:5">
      <c r="A52" t="str">
        <v>INE467B01029</v>
      </c>
      <c r="B52" t="str">
        <v>Tata Consultancy Services Ltd</v>
      </c>
      <c r="C52">
        <v>4.16</v>
      </c>
      <c r="D52">
        <v>0</v>
      </c>
      <c r="E52">
        <v>0</v>
      </c>
    </row>
    <row r="53" spans="1:5">
      <c r="A53" t="str">
        <v>INE475E01026</v>
      </c>
      <c r="B53" t="str">
        <v>Caplin Point Laboratories Limited</v>
      </c>
      <c r="C53">
        <v>0</v>
      </c>
      <c r="D53">
        <v>1.79</v>
      </c>
      <c r="E53">
        <v>0</v>
      </c>
    </row>
    <row r="54" spans="1:5">
      <c r="A54" t="str">
        <v>INE477A01020</v>
      </c>
      <c r="B54" t="str">
        <v>Can Fin Homes Limited</v>
      </c>
      <c r="C54">
        <v>0</v>
      </c>
      <c r="D54">
        <v>1.97</v>
      </c>
      <c r="E54">
        <v>0</v>
      </c>
    </row>
    <row r="55" spans="1:5">
      <c r="A55" t="str">
        <v>INE482D01024</v>
      </c>
      <c r="B55" t="str">
        <v>Carysil Limited</v>
      </c>
      <c r="C55">
        <v>0</v>
      </c>
      <c r="D55">
        <v>2.75</v>
      </c>
      <c r="E55">
        <v>0</v>
      </c>
    </row>
    <row r="56" spans="1:5">
      <c r="A56" t="str">
        <v>INE484J01027</v>
      </c>
      <c r="B56" t="str">
        <v>Godrej Properties Ltd</v>
      </c>
      <c r="C56">
        <v>2.34</v>
      </c>
      <c r="D56">
        <v>0</v>
      </c>
      <c r="E56">
        <v>0</v>
      </c>
    </row>
    <row r="57" spans="1:5">
      <c r="A57" t="str">
        <v>INE491A01021</v>
      </c>
      <c r="B57" t="str">
        <v>City Union Bank Ltd</v>
      </c>
      <c r="C57">
        <v>0</v>
      </c>
      <c r="D57">
        <v>1.21</v>
      </c>
      <c r="E57">
        <v>0</v>
      </c>
    </row>
    <row r="58" spans="1:5">
      <c r="A58" t="str">
        <v>INE500L01026</v>
      </c>
      <c r="B58" t="str">
        <v>S H Kelkar &amp; Company Ltd</v>
      </c>
      <c r="C58">
        <v>0</v>
      </c>
      <c r="D58">
        <v>0.97</v>
      </c>
      <c r="E58">
        <v>0</v>
      </c>
    </row>
    <row r="59" spans="1:5">
      <c r="A59" t="str">
        <v>INE510A01028</v>
      </c>
      <c r="B59" t="str">
        <v>Engineers India Ltd</v>
      </c>
      <c r="C59">
        <v>0</v>
      </c>
      <c r="D59">
        <v>2.46</v>
      </c>
      <c r="E59">
        <v>0</v>
      </c>
    </row>
    <row r="60" spans="1:5">
      <c r="A60" t="str">
        <v>INE575P01011</v>
      </c>
      <c r="B60" t="str">
        <v>Star Health and Allied Insurance Co Ltd</v>
      </c>
      <c r="C60">
        <v>3.56</v>
      </c>
      <c r="D60">
        <v>2.75</v>
      </c>
      <c r="E60">
        <v>2.75</v>
      </c>
    </row>
    <row r="61" spans="1:5">
      <c r="A61" t="str">
        <v>INE596I01020</v>
      </c>
      <c r="B61" t="str">
        <v>Computer Age Management Services Limited</v>
      </c>
      <c r="C61">
        <v>0</v>
      </c>
      <c r="D61">
        <v>1.1599999999999999</v>
      </c>
      <c r="E61">
        <v>0</v>
      </c>
    </row>
    <row r="62" spans="1:5">
      <c r="A62" t="str">
        <v>INE646L01027</v>
      </c>
      <c r="B62" t="str">
        <v>Interglobe Aviation Ltd</v>
      </c>
      <c r="C62">
        <v>0</v>
      </c>
      <c r="D62">
        <v>0.44</v>
      </c>
      <c r="E62">
        <v>0</v>
      </c>
    </row>
    <row r="63" spans="1:5">
      <c r="A63" t="str">
        <v>INE669C01036</v>
      </c>
      <c r="B63" t="str">
        <v>Tech Mahindra Ltd</v>
      </c>
      <c r="C63">
        <v>2.8000000000000003</v>
      </c>
      <c r="D63">
        <v>0</v>
      </c>
      <c r="E63">
        <v>0</v>
      </c>
    </row>
    <row r="64" spans="1:5">
      <c r="A64" t="str">
        <v>INE679A01013</v>
      </c>
      <c r="B64" t="str">
        <v>CSB Bank Limited</v>
      </c>
      <c r="C64">
        <v>0</v>
      </c>
      <c r="D64">
        <v>1.79</v>
      </c>
      <c r="E64">
        <v>0</v>
      </c>
    </row>
    <row r="65" spans="1:5">
      <c r="A65" t="str">
        <v>INE726G01019</v>
      </c>
      <c r="B65" t="str">
        <v>ICICI Prudential Life Insurance Company Limited</v>
      </c>
      <c r="C65">
        <v>3.1399999999999997</v>
      </c>
      <c r="D65">
        <v>1.37</v>
      </c>
      <c r="E65">
        <v>1.37</v>
      </c>
    </row>
    <row r="66" spans="1:5">
      <c r="A66" t="str">
        <v>INE759A01021</v>
      </c>
      <c r="B66" t="str">
        <v>Mastek Ltd</v>
      </c>
      <c r="C66">
        <v>0</v>
      </c>
      <c r="D66">
        <v>0.88</v>
      </c>
      <c r="E66">
        <v>0</v>
      </c>
    </row>
    <row r="67" spans="1:5">
      <c r="A67" t="str">
        <v>INE765G01017</v>
      </c>
      <c r="B67" t="str">
        <v>ICICI Lombard General Insurance Company Ltd</v>
      </c>
      <c r="C67">
        <v>2.06</v>
      </c>
      <c r="D67">
        <v>0</v>
      </c>
      <c r="E67">
        <v>0</v>
      </c>
    </row>
    <row r="68" spans="1:5">
      <c r="A68" t="str">
        <v>INE795G01014</v>
      </c>
      <c r="B68" t="str">
        <v>HDFC Life Insurance Company Limited</v>
      </c>
      <c r="C68">
        <v>2.1800000000000002</v>
      </c>
      <c r="D68">
        <v>0</v>
      </c>
      <c r="E68">
        <v>0</v>
      </c>
    </row>
    <row r="69" spans="1:5">
      <c r="A69" t="str">
        <v>INE811A01020</v>
      </c>
      <c r="B69" t="str">
        <v>Kirloskar Pneumatic Company Limited</v>
      </c>
      <c r="C69">
        <v>0</v>
      </c>
      <c r="D69">
        <v>1.8399999999999999</v>
      </c>
      <c r="E69">
        <v>0</v>
      </c>
    </row>
    <row r="70" spans="1:5">
      <c r="A70" t="str">
        <v>INE836A01035</v>
      </c>
      <c r="B70" t="str">
        <v>Birlasoft Limited</v>
      </c>
      <c r="C70">
        <v>0</v>
      </c>
      <c r="D70">
        <v>0.62</v>
      </c>
      <c r="E70">
        <v>0</v>
      </c>
    </row>
    <row r="71" spans="1:5">
      <c r="A71" t="str">
        <v>INE844O01030</v>
      </c>
      <c r="B71" t="str">
        <v>Gujarat Gas Ltd</v>
      </c>
      <c r="C71">
        <v>1.5699999999999998</v>
      </c>
      <c r="D71">
        <v>1.0999999999999999</v>
      </c>
      <c r="E71">
        <v>1.0999999999999999</v>
      </c>
    </row>
    <row r="72" spans="1:5">
      <c r="A72" t="str">
        <v>INE872H01027</v>
      </c>
      <c r="B72" t="str">
        <v>Lumax Auto Technologies Limited</v>
      </c>
      <c r="C72">
        <v>0</v>
      </c>
      <c r="D72">
        <v>1.71</v>
      </c>
      <c r="E72">
        <v>0</v>
      </c>
    </row>
    <row r="73" spans="1:5">
      <c r="A73" t="str">
        <v>INE893J01029</v>
      </c>
      <c r="B73" t="str">
        <v>Mold-Tek Packaging Limited</v>
      </c>
      <c r="C73">
        <v>0</v>
      </c>
      <c r="D73">
        <v>2.4699999999999998</v>
      </c>
      <c r="E73">
        <v>0</v>
      </c>
    </row>
    <row r="74" spans="1:5">
      <c r="A74" t="str">
        <v>INE917I01010</v>
      </c>
      <c r="B74" t="str">
        <v>Bajaj Auto Ltd</v>
      </c>
      <c r="C74">
        <v>1.5</v>
      </c>
      <c r="D74">
        <v>0</v>
      </c>
      <c r="E74">
        <v>0</v>
      </c>
    </row>
    <row r="75" spans="1:5">
      <c r="A75" t="str">
        <v>INE925R01014</v>
      </c>
      <c r="B75" t="str">
        <v>CMS Info System Limited</v>
      </c>
      <c r="C75">
        <v>2.21</v>
      </c>
      <c r="D75">
        <v>1.18</v>
      </c>
      <c r="E75">
        <v>1.18</v>
      </c>
    </row>
    <row r="76" spans="1:5">
      <c r="A76" t="str">
        <v>INE934S01014</v>
      </c>
      <c r="B76" t="str">
        <v>GNA Axles Limited</v>
      </c>
      <c r="C76">
        <v>0</v>
      </c>
      <c r="D76">
        <v>1.0699999999999998</v>
      </c>
      <c r="E76">
        <v>0</v>
      </c>
    </row>
    <row r="77" spans="1:5">
      <c r="A77" t="str">
        <v>INE943D01017</v>
      </c>
      <c r="B77" t="str">
        <v>MPs Ltd</v>
      </c>
      <c r="C77">
        <v>0</v>
      </c>
      <c r="D77">
        <v>1.3299999999999998</v>
      </c>
      <c r="E77">
        <v>0</v>
      </c>
    </row>
    <row r="78" spans="1:5">
      <c r="A78" t="str">
        <v>INE951I01027</v>
      </c>
      <c r="B78" t="str">
        <v>V-Guard Industries Limited</v>
      </c>
      <c r="C78">
        <v>0</v>
      </c>
      <c r="D78">
        <v>0.43</v>
      </c>
      <c r="E78">
        <v>0</v>
      </c>
    </row>
    <row r="79" spans="1:5">
      <c r="A79" t="str">
        <v>INE953O01021</v>
      </c>
      <c r="B79" t="str">
        <v>Sansera Engineering Limited</v>
      </c>
      <c r="C79">
        <v>0</v>
      </c>
      <c r="D79">
        <v>0.66</v>
      </c>
      <c r="E79">
        <v>0</v>
      </c>
    </row>
    <row r="80" spans="1:5">
      <c r="A80" t="str">
        <v>INE955D01029</v>
      </c>
      <c r="B80" t="str">
        <v>Genus Power Infrastructures Limited</v>
      </c>
      <c r="C80">
        <v>0</v>
      </c>
      <c r="D80">
        <v>1.52</v>
      </c>
      <c r="E80">
        <v>0</v>
      </c>
    </row>
    <row r="81" spans="1:5">
      <c r="A81" t="str">
        <v>INE970X01018</v>
      </c>
      <c r="B81" t="str">
        <v>Lemon Tree Hotels Limited</v>
      </c>
      <c r="C81">
        <v>0</v>
      </c>
      <c r="D81">
        <v>1.4500000000000002</v>
      </c>
      <c r="E81">
        <v>0</v>
      </c>
    </row>
    <row r="82" spans="1:5">
      <c r="A82" t="str">
        <v>INE985S01024</v>
      </c>
      <c r="B82" t="str">
        <v>TeamLease Services Limited</v>
      </c>
      <c r="C82">
        <v>0</v>
      </c>
      <c r="D82">
        <v>0.91</v>
      </c>
      <c r="E82">
        <v>0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78</v>
      </c>
    </row>
    <row r="152" spans="1:2">
      <c r="A152" t="s">
        <v>790</v>
      </c>
      <c r="B152" cm="1">
        <f t="array" ref="B152">SUMPRODUCT((_xlfn.ANCHORARRAY(C5)&gt;0)*(_xlfn.ANCHORARRAY(D5)&gt;0))</f>
        <v>12</v>
      </c>
    </row>
    <row r="154" spans="1:2">
      <c r="A154" s="3" t="s">
        <v>772</v>
      </c>
      <c r="B154" s="32">
        <f>SUM(_xlfn.ANCHORARRAY(E5))</f>
        <v>17.34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A03E0-F118-4D5E-84C5-1F8244DE2513}">
  <dimension ref="A1:E154"/>
  <sheetViews>
    <sheetView workbookViewId="0">
      <selection activeCell="A6" sqref="A6"/>
    </sheetView>
  </sheetViews>
  <sheetFormatPr defaultRowHeight="15"/>
  <cols>
    <col min="1" max="1" width="34.28515625" customWidth="1"/>
    <col min="2" max="2" width="53.28515625" customWidth="1"/>
    <col min="3" max="5" width="24.7109375" customWidth="1"/>
  </cols>
  <sheetData>
    <row r="1" spans="1:5" ht="18.75">
      <c r="A1" s="40" t="s">
        <v>784</v>
      </c>
      <c r="B1" s="41"/>
      <c r="C1" s="41"/>
      <c r="D1" s="41"/>
      <c r="E1" s="41"/>
    </row>
    <row r="2" spans="1:5">
      <c r="A2" s="42" t="s">
        <v>768</v>
      </c>
      <c r="B2" s="41"/>
      <c r="C2" s="41"/>
      <c r="D2" s="41"/>
      <c r="E2" s="41"/>
    </row>
    <row r="4" spans="1:5">
      <c r="A4" s="4" t="s">
        <v>21</v>
      </c>
      <c r="B4" s="4" t="s">
        <v>22</v>
      </c>
      <c r="C4" s="4" t="s">
        <v>776</v>
      </c>
      <c r="D4" s="4" t="s">
        <v>774</v>
      </c>
      <c r="E4" s="4" t="s">
        <v>771</v>
      </c>
    </row>
    <row r="5" spans="1:5">
      <c r="A5" t="str" cm="1">
        <f t="array" ref="A5:A104">_xlfn._xlws.FILTER('Equity Lookup'!$A$7:$A$200,('Equity Lookup'!$F$7:$F$200&gt;0)+('Equity Lookup'!$E$7:$E$200&gt;0))</f>
        <v>INE009A01021</v>
      </c>
      <c r="B5" t="str" cm="1">
        <f t="array" ref="B5:B104">_xlfn._xlws.FILTER('Equity Lookup'!$B$7:$B$200,('Equity Lookup'!$F$7:$F$200&gt;0)+('Equity Lookup'!$E$7:$E$200&gt;0))</f>
        <v>Infosys Ltd</v>
      </c>
      <c r="C5" cm="1">
        <f t="array" ref="C5:C104">_xlfn._xlws.FILTER('Equity Lookup'!$F$7:$F$200,('Equity Lookup'!$F$7:$F$200&gt;0)+('Equity Lookup'!$E$7:$E$200&gt;0))</f>
        <v>0.77999999999999992</v>
      </c>
      <c r="D5" cm="1">
        <f t="array" ref="D5:D104">_xlfn._xlws.FILTER('Equity Lookup'!$E$7:$E$200,('Equity Lookup'!$F$7:$F$200&gt;0)+('Equity Lookup'!$E$7:$E$200&gt;0))</f>
        <v>1.9300000000000002</v>
      </c>
      <c r="E5" cm="1">
        <f t="array" ref="E5:E104">_xlfn.MAP(_xlfn.ANCHORARRAY(C5),_xlfn.ANCHORARRAY(D5),_xlfn.LAMBDA(_xlpm.a,_xlpm.b,MIN(_xlpm.a,_xlpm.b)))</f>
        <v>0.77999999999999992</v>
      </c>
    </row>
    <row r="6" spans="1:5">
      <c r="A6" t="str">
        <v>INE00LO01017</v>
      </c>
      <c r="B6" t="str">
        <v>Craftsman Automation Limited</v>
      </c>
      <c r="C6">
        <v>0.77999999999999992</v>
      </c>
      <c r="D6">
        <v>0</v>
      </c>
      <c r="E6">
        <v>0</v>
      </c>
    </row>
    <row r="7" spans="1:5">
      <c r="A7" t="str">
        <v>INE02PY01013</v>
      </c>
      <c r="B7" t="str">
        <v>Borosil Limited</v>
      </c>
      <c r="C7">
        <v>0</v>
      </c>
      <c r="D7">
        <v>0.86</v>
      </c>
      <c r="E7">
        <v>0</v>
      </c>
    </row>
    <row r="8" spans="1:5">
      <c r="A8" t="str">
        <v>INE036D01028</v>
      </c>
      <c r="B8" t="str">
        <v>Karur Vysya Bank Ltd</v>
      </c>
      <c r="C8">
        <v>2.67</v>
      </c>
      <c r="D8">
        <v>0</v>
      </c>
      <c r="E8">
        <v>0</v>
      </c>
    </row>
    <row r="9" spans="1:5">
      <c r="A9" t="str">
        <v>INE03Q201024</v>
      </c>
      <c r="B9" t="str">
        <v>Alivus Life Sciences Limited</v>
      </c>
      <c r="C9">
        <v>2.36</v>
      </c>
      <c r="D9">
        <v>0</v>
      </c>
      <c r="E9">
        <v>0</v>
      </c>
    </row>
    <row r="10" spans="1:5">
      <c r="A10" t="str">
        <v>INE040A01034</v>
      </c>
      <c r="B10" t="str">
        <v>HDFC Bank Ltd</v>
      </c>
      <c r="C10">
        <v>1.54</v>
      </c>
      <c r="D10">
        <v>0</v>
      </c>
      <c r="E10">
        <v>0</v>
      </c>
    </row>
    <row r="11" spans="1:5">
      <c r="A11" t="str">
        <v>INE040D01038</v>
      </c>
      <c r="B11" t="str">
        <v>Mayur Uniquoters Ltd</v>
      </c>
      <c r="C11">
        <v>2.75</v>
      </c>
      <c r="D11">
        <v>0</v>
      </c>
      <c r="E11">
        <v>0</v>
      </c>
    </row>
    <row r="12" spans="1:5">
      <c r="A12" t="str">
        <v>INE063P01018</v>
      </c>
      <c r="B12" t="str">
        <v>Equitas Small Finance Bank Limited</v>
      </c>
      <c r="C12">
        <v>2.2599999999999998</v>
      </c>
      <c r="D12">
        <v>0</v>
      </c>
      <c r="E12">
        <v>0</v>
      </c>
    </row>
    <row r="13" spans="1:5">
      <c r="A13" t="str">
        <v>INE066A01021</v>
      </c>
      <c r="B13" t="str">
        <v>Eicher Motors Limited</v>
      </c>
      <c r="C13">
        <v>0</v>
      </c>
      <c r="D13">
        <v>2.92</v>
      </c>
      <c r="E13">
        <v>0</v>
      </c>
    </row>
    <row r="14" spans="1:5">
      <c r="A14" t="str">
        <v>INE079J01017</v>
      </c>
      <c r="B14" t="str">
        <v>Gateway Distriparks Limited</v>
      </c>
      <c r="C14">
        <v>1.67</v>
      </c>
      <c r="D14">
        <v>0</v>
      </c>
      <c r="E14">
        <v>0</v>
      </c>
    </row>
    <row r="15" spans="1:5">
      <c r="A15" t="str">
        <v>INE07RO01027</v>
      </c>
      <c r="B15" t="str">
        <v>Supriya Lifescience Limited</v>
      </c>
      <c r="C15">
        <v>4.47</v>
      </c>
      <c r="D15">
        <v>0</v>
      </c>
      <c r="E15">
        <v>0</v>
      </c>
    </row>
    <row r="16" spans="1:5">
      <c r="A16" t="str">
        <v>INE07Y701011</v>
      </c>
      <c r="B16" t="str">
        <v>Hitachi Energy India Limited</v>
      </c>
      <c r="C16">
        <v>0</v>
      </c>
      <c r="D16">
        <v>3.94</v>
      </c>
      <c r="E16">
        <v>0</v>
      </c>
    </row>
    <row r="17" spans="1:5">
      <c r="A17" t="str">
        <v>INE08U801020</v>
      </c>
      <c r="B17" t="str">
        <v>Samhi Hotels Limited</v>
      </c>
      <c r="C17">
        <v>1.8399999999999999</v>
      </c>
      <c r="D17">
        <v>0</v>
      </c>
      <c r="E17">
        <v>0</v>
      </c>
    </row>
    <row r="18" spans="1:5">
      <c r="A18" t="str">
        <v>INE090A01021</v>
      </c>
      <c r="B18" t="str">
        <v>ICICI Bank Ltd</v>
      </c>
      <c r="C18">
        <v>0.27</v>
      </c>
      <c r="D18">
        <v>0</v>
      </c>
      <c r="E18">
        <v>0</v>
      </c>
    </row>
    <row r="19" spans="1:5">
      <c r="A19" t="str">
        <v>INE092A01019</v>
      </c>
      <c r="B19" t="str">
        <v>Tata Chemicals Ltd</v>
      </c>
      <c r="C19">
        <v>0</v>
      </c>
      <c r="D19">
        <v>0.79</v>
      </c>
      <c r="E19">
        <v>0</v>
      </c>
    </row>
    <row r="20" spans="1:5">
      <c r="A20" t="str">
        <v>INE094J01016</v>
      </c>
      <c r="B20" t="str">
        <v>UTI Asset Management Company Ltd</v>
      </c>
      <c r="C20">
        <v>1.6</v>
      </c>
      <c r="D20">
        <v>0</v>
      </c>
      <c r="E20">
        <v>0</v>
      </c>
    </row>
    <row r="21" spans="1:5">
      <c r="A21" t="str">
        <v>INE095A01012</v>
      </c>
      <c r="B21" t="str">
        <v>Indusind Bank Ltd</v>
      </c>
      <c r="C21">
        <v>0.8</v>
      </c>
      <c r="D21">
        <v>0</v>
      </c>
      <c r="E21">
        <v>0</v>
      </c>
    </row>
    <row r="22" spans="1:5">
      <c r="A22" t="str">
        <v>INE0KCE01017</v>
      </c>
      <c r="B22" t="str">
        <v>Eureka Forbes Ltd</v>
      </c>
      <c r="C22">
        <v>0</v>
      </c>
      <c r="D22">
        <v>1.05</v>
      </c>
      <c r="E22">
        <v>0</v>
      </c>
    </row>
    <row r="23" spans="1:5">
      <c r="A23" t="str">
        <v>INE0OXY01013</v>
      </c>
      <c r="B23" t="str">
        <v>Afcom Holdings Limited</v>
      </c>
      <c r="C23">
        <v>0.31</v>
      </c>
      <c r="D23">
        <v>0</v>
      </c>
      <c r="E23">
        <v>0</v>
      </c>
    </row>
    <row r="24" spans="1:5">
      <c r="A24" t="str">
        <v>INE0V6F01027</v>
      </c>
      <c r="B24" t="str">
        <v>Hyundai Motor India Ltd</v>
      </c>
      <c r="C24">
        <v>0</v>
      </c>
      <c r="D24">
        <v>2.19</v>
      </c>
      <c r="E24">
        <v>0</v>
      </c>
    </row>
    <row r="25" spans="1:5">
      <c r="A25" t="str">
        <v>INE101A01026</v>
      </c>
      <c r="B25" t="str">
        <v>Mahindra &amp; Mahindra Ltd</v>
      </c>
      <c r="C25">
        <v>0</v>
      </c>
      <c r="D25">
        <v>2.08</v>
      </c>
      <c r="E25">
        <v>0</v>
      </c>
    </row>
    <row r="26" spans="1:5">
      <c r="A26" t="str">
        <v>INE117A01022</v>
      </c>
      <c r="B26" t="str">
        <v>ABB India Ltd</v>
      </c>
      <c r="C26">
        <v>0</v>
      </c>
      <c r="D26">
        <v>2.37</v>
      </c>
      <c r="E26">
        <v>0</v>
      </c>
    </row>
    <row r="27" spans="1:5">
      <c r="A27" t="str">
        <v>INE118D01016</v>
      </c>
      <c r="B27" t="str">
        <v>Nuvoco Vistas Corporation Limited</v>
      </c>
      <c r="C27">
        <v>1.67</v>
      </c>
      <c r="D27">
        <v>2.0699999999999998</v>
      </c>
      <c r="E27">
        <v>1.67</v>
      </c>
    </row>
    <row r="28" spans="1:5">
      <c r="A28" t="str">
        <v>INE136B01020</v>
      </c>
      <c r="B28" t="str">
        <v>Cyient Limited</v>
      </c>
      <c r="C28">
        <v>0.54</v>
      </c>
      <c r="D28">
        <v>0</v>
      </c>
      <c r="E28">
        <v>0</v>
      </c>
    </row>
    <row r="29" spans="1:5">
      <c r="A29" t="str">
        <v>INE142Z01019</v>
      </c>
      <c r="B29" t="str">
        <v>Orient Electric Limited</v>
      </c>
      <c r="C29">
        <v>0</v>
      </c>
      <c r="D29">
        <v>0.85000000000000009</v>
      </c>
      <c r="E29">
        <v>0</v>
      </c>
    </row>
    <row r="30" spans="1:5">
      <c r="A30" t="str">
        <v>INE151A01013</v>
      </c>
      <c r="B30" t="str">
        <v>Tata Communications Ltd</v>
      </c>
      <c r="C30">
        <v>0</v>
      </c>
      <c r="D30">
        <v>1.22</v>
      </c>
      <c r="E30">
        <v>0</v>
      </c>
    </row>
    <row r="31" spans="1:5">
      <c r="A31" t="str">
        <v>INE158A01026</v>
      </c>
      <c r="B31" t="str">
        <v>Hero MotoCorp Ltd</v>
      </c>
      <c r="C31">
        <v>0</v>
      </c>
      <c r="D31">
        <v>1.43</v>
      </c>
      <c r="E31">
        <v>0</v>
      </c>
    </row>
    <row r="32" spans="1:5">
      <c r="A32" t="str">
        <v>INE162B01018</v>
      </c>
      <c r="B32" t="str">
        <v>Lumax Industries Ltd</v>
      </c>
      <c r="C32">
        <v>2.2800000000000002</v>
      </c>
      <c r="D32">
        <v>0</v>
      </c>
      <c r="E32">
        <v>0</v>
      </c>
    </row>
    <row r="33" spans="1:5">
      <c r="A33" t="str">
        <v>INE172A01027</v>
      </c>
      <c r="B33" t="str">
        <v>Castrol India Ltd</v>
      </c>
      <c r="C33">
        <v>0</v>
      </c>
      <c r="D33">
        <v>3.1399999999999997</v>
      </c>
      <c r="E33">
        <v>0</v>
      </c>
    </row>
    <row r="34" spans="1:5">
      <c r="A34" t="str">
        <v>INE176B01034</v>
      </c>
      <c r="B34" t="str">
        <v>Havells India Ltd</v>
      </c>
      <c r="C34">
        <v>0</v>
      </c>
      <c r="D34">
        <v>2.0099999999999998</v>
      </c>
      <c r="E34">
        <v>0</v>
      </c>
    </row>
    <row r="35" spans="1:5">
      <c r="A35" t="str">
        <v>INE191H01014</v>
      </c>
      <c r="B35" t="str">
        <v>PVR INOX Ltd</v>
      </c>
      <c r="C35">
        <v>1.4200000000000002</v>
      </c>
      <c r="D35">
        <v>0</v>
      </c>
      <c r="E35">
        <v>0</v>
      </c>
    </row>
    <row r="36" spans="1:5">
      <c r="A36" t="str">
        <v>INE196A01026</v>
      </c>
      <c r="B36" t="str">
        <v>Marico Ltd</v>
      </c>
      <c r="C36">
        <v>0</v>
      </c>
      <c r="D36">
        <v>4.74</v>
      </c>
      <c r="E36">
        <v>0</v>
      </c>
    </row>
    <row r="37" spans="1:5">
      <c r="A37" t="str">
        <v>INE216P01012</v>
      </c>
      <c r="B37" t="str">
        <v>Aavas Financiers Limited</v>
      </c>
      <c r="C37">
        <v>1.5</v>
      </c>
      <c r="D37">
        <v>0</v>
      </c>
      <c r="E37">
        <v>0</v>
      </c>
    </row>
    <row r="38" spans="1:5">
      <c r="A38" t="str">
        <v>INE225D01027</v>
      </c>
      <c r="B38" t="str">
        <v>Symphony Ltd</v>
      </c>
      <c r="C38">
        <v>0</v>
      </c>
      <c r="D38">
        <v>1.71</v>
      </c>
      <c r="E38">
        <v>0</v>
      </c>
    </row>
    <row r="39" spans="1:5">
      <c r="A39" t="str">
        <v>INE226A01021</v>
      </c>
      <c r="B39" t="str">
        <v>Voltas Ltd</v>
      </c>
      <c r="C39">
        <v>0</v>
      </c>
      <c r="D39">
        <v>1.8499999999999999</v>
      </c>
      <c r="E39">
        <v>0</v>
      </c>
    </row>
    <row r="40" spans="1:5">
      <c r="A40" t="str">
        <v>INE233A01035</v>
      </c>
      <c r="B40" t="str">
        <v>Godrej Industries Ltd</v>
      </c>
      <c r="C40">
        <v>1.69</v>
      </c>
      <c r="D40">
        <v>0</v>
      </c>
      <c r="E40">
        <v>0</v>
      </c>
    </row>
    <row r="41" spans="1:5">
      <c r="A41" t="str">
        <v>INE237A01036</v>
      </c>
      <c r="B41" t="str">
        <v>Kotak Mahindra Bank Ltd</v>
      </c>
      <c r="C41">
        <v>1.5699999999999998</v>
      </c>
      <c r="D41">
        <v>0</v>
      </c>
      <c r="E41">
        <v>0</v>
      </c>
    </row>
    <row r="42" spans="1:5">
      <c r="A42" t="str">
        <v>INE238A01034</v>
      </c>
      <c r="B42" t="str">
        <v>Axis Bank Ltd</v>
      </c>
      <c r="C42">
        <v>2.0099999999999998</v>
      </c>
      <c r="D42">
        <v>0</v>
      </c>
      <c r="E42">
        <v>0</v>
      </c>
    </row>
    <row r="43" spans="1:5">
      <c r="A43" t="str">
        <v>INE244O01017</v>
      </c>
      <c r="B43" t="str">
        <v>Uniparts India Limited</v>
      </c>
      <c r="C43">
        <v>2.1399999999999997</v>
      </c>
      <c r="D43">
        <v>0</v>
      </c>
      <c r="E43">
        <v>0</v>
      </c>
    </row>
    <row r="44" spans="1:5">
      <c r="A44" t="str">
        <v>INE255A01020</v>
      </c>
      <c r="B44" t="str">
        <v>EPL Limited</v>
      </c>
      <c r="C44">
        <v>0.3</v>
      </c>
      <c r="D44">
        <v>0</v>
      </c>
      <c r="E44">
        <v>0</v>
      </c>
    </row>
    <row r="45" spans="1:5">
      <c r="A45" t="str">
        <v>INE256D01014</v>
      </c>
      <c r="B45" t="str">
        <v>Genus Prime Infra Limited</v>
      </c>
      <c r="C45">
        <v>0.03</v>
      </c>
      <c r="D45">
        <v>0</v>
      </c>
      <c r="E45">
        <v>0</v>
      </c>
    </row>
    <row r="46" spans="1:5">
      <c r="A46" t="str">
        <v>INE262H01021</v>
      </c>
      <c r="B46" t="str">
        <v>Persistent Systems Ltd</v>
      </c>
      <c r="C46">
        <v>0</v>
      </c>
      <c r="D46">
        <v>2.7199999999999998</v>
      </c>
      <c r="E46">
        <v>0</v>
      </c>
    </row>
    <row r="47" spans="1:5">
      <c r="A47" t="str">
        <v>INE278H01035</v>
      </c>
      <c r="B47" t="str">
        <v>Sandhar Technologies Limited</v>
      </c>
      <c r="C47">
        <v>2.17</v>
      </c>
      <c r="D47">
        <v>0</v>
      </c>
      <c r="E47">
        <v>0</v>
      </c>
    </row>
    <row r="48" spans="1:5">
      <c r="A48" t="str">
        <v>INE284S01014</v>
      </c>
      <c r="B48" t="str">
        <v>S.J.S. Enterprises Limited</v>
      </c>
      <c r="C48">
        <v>1.3</v>
      </c>
      <c r="D48">
        <v>0</v>
      </c>
      <c r="E48">
        <v>0</v>
      </c>
    </row>
    <row r="49" spans="1:5">
      <c r="A49" t="str">
        <v>INE285A01027</v>
      </c>
      <c r="B49" t="str">
        <v>Elgi Equipments Ltd</v>
      </c>
      <c r="C49">
        <v>0</v>
      </c>
      <c r="D49">
        <v>1.1900000000000002</v>
      </c>
      <c r="E49">
        <v>0</v>
      </c>
    </row>
    <row r="50" spans="1:5">
      <c r="A50" t="str">
        <v>INE290S01011</v>
      </c>
      <c r="B50" t="str">
        <v>Cartrade Tech Limited</v>
      </c>
      <c r="C50">
        <v>1.87</v>
      </c>
      <c r="D50">
        <v>0</v>
      </c>
      <c r="E50">
        <v>0</v>
      </c>
    </row>
    <row r="51" spans="1:5">
      <c r="A51" t="str">
        <v>INE299U01018</v>
      </c>
      <c r="B51" t="str">
        <v>Crompton Greaves Consumer Electricals Limited</v>
      </c>
      <c r="C51">
        <v>2.2999999999999998</v>
      </c>
      <c r="D51">
        <v>2.81</v>
      </c>
      <c r="E51">
        <v>2.2999999999999998</v>
      </c>
    </row>
    <row r="52" spans="1:5">
      <c r="A52" t="str">
        <v>INE323A01026</v>
      </c>
      <c r="B52" t="str">
        <v>Bosch Ltd</v>
      </c>
      <c r="C52">
        <v>0</v>
      </c>
      <c r="D52">
        <v>2.6599999999999997</v>
      </c>
      <c r="E52">
        <v>0</v>
      </c>
    </row>
    <row r="53" spans="1:5">
      <c r="A53" t="str">
        <v>INE356A01018</v>
      </c>
      <c r="B53" t="str">
        <v>Mphasis Ltd</v>
      </c>
      <c r="C53">
        <v>0</v>
      </c>
      <c r="D53">
        <v>1.05</v>
      </c>
      <c r="E53">
        <v>0</v>
      </c>
    </row>
    <row r="54" spans="1:5">
      <c r="A54" t="str">
        <v>INE371A01025</v>
      </c>
      <c r="B54" t="str">
        <v>Graphite India Ltd</v>
      </c>
      <c r="C54">
        <v>1.17</v>
      </c>
      <c r="D54">
        <v>0</v>
      </c>
      <c r="E54">
        <v>0</v>
      </c>
    </row>
    <row r="55" spans="1:5">
      <c r="A55" t="str">
        <v>INE371P01015</v>
      </c>
      <c r="B55" t="str">
        <v>Amber Enterprises India Limited</v>
      </c>
      <c r="C55">
        <v>0</v>
      </c>
      <c r="D55">
        <v>2.6599999999999997</v>
      </c>
      <c r="E55">
        <v>0</v>
      </c>
    </row>
    <row r="56" spans="1:5">
      <c r="A56" t="str">
        <v>INE387A01021</v>
      </c>
      <c r="B56" t="str">
        <v>Sundram Fasteners Ltd</v>
      </c>
      <c r="C56">
        <v>0</v>
      </c>
      <c r="D56">
        <v>2.1999999999999997</v>
      </c>
      <c r="E56">
        <v>0</v>
      </c>
    </row>
    <row r="57" spans="1:5">
      <c r="A57" t="str">
        <v>INE406M01024</v>
      </c>
      <c r="B57" t="str">
        <v>Eris Lifesciences Limited</v>
      </c>
      <c r="C57">
        <v>1.9900000000000002</v>
      </c>
      <c r="D57">
        <v>0</v>
      </c>
      <c r="E57">
        <v>0</v>
      </c>
    </row>
    <row r="58" spans="1:5">
      <c r="A58" t="str">
        <v>INE410B01037</v>
      </c>
      <c r="B58" t="str">
        <v>Vinati Organics Limited</v>
      </c>
      <c r="C58">
        <v>0</v>
      </c>
      <c r="D58">
        <v>1.8800000000000001</v>
      </c>
      <c r="E58">
        <v>0</v>
      </c>
    </row>
    <row r="59" spans="1:5">
      <c r="A59" t="str">
        <v>INE419U01012</v>
      </c>
      <c r="B59" t="str">
        <v>Happiest Minds Technologies Limited</v>
      </c>
      <c r="C59">
        <v>1.47</v>
      </c>
      <c r="D59">
        <v>0</v>
      </c>
      <c r="E59">
        <v>0</v>
      </c>
    </row>
    <row r="60" spans="1:5">
      <c r="A60" t="str">
        <v>INE421D01022</v>
      </c>
      <c r="B60" t="str">
        <v>CCL Products India Ltd</v>
      </c>
      <c r="C60">
        <v>2.82</v>
      </c>
      <c r="D60">
        <v>0</v>
      </c>
      <c r="E60">
        <v>0</v>
      </c>
    </row>
    <row r="61" spans="1:5">
      <c r="A61" t="str">
        <v>INE429E01023</v>
      </c>
      <c r="B61" t="str">
        <v>Safari Industries (India) Limited</v>
      </c>
      <c r="C61">
        <v>0</v>
      </c>
      <c r="D61">
        <v>1.0900000000000001</v>
      </c>
      <c r="E61">
        <v>0</v>
      </c>
    </row>
    <row r="62" spans="1:5">
      <c r="A62" t="str">
        <v>INE445C01015</v>
      </c>
      <c r="B62" t="str">
        <v>Xpro India Limited</v>
      </c>
      <c r="C62">
        <v>2.19</v>
      </c>
      <c r="D62">
        <v>0</v>
      </c>
      <c r="E62">
        <v>0</v>
      </c>
    </row>
    <row r="63" spans="1:5">
      <c r="A63" t="str">
        <v>INE467B01029</v>
      </c>
      <c r="B63" t="str">
        <v>Tata Consultancy Services Ltd</v>
      </c>
      <c r="C63">
        <v>0</v>
      </c>
      <c r="D63">
        <v>1.87</v>
      </c>
      <c r="E63">
        <v>0</v>
      </c>
    </row>
    <row r="64" spans="1:5">
      <c r="A64" t="str">
        <v>INE475E01026</v>
      </c>
      <c r="B64" t="str">
        <v>Caplin Point Laboratories Limited</v>
      </c>
      <c r="C64">
        <v>1.79</v>
      </c>
      <c r="D64">
        <v>0</v>
      </c>
      <c r="E64">
        <v>0</v>
      </c>
    </row>
    <row r="65" spans="1:5">
      <c r="A65" t="str">
        <v>INE477A01020</v>
      </c>
      <c r="B65" t="str">
        <v>Can Fin Homes Limited</v>
      </c>
      <c r="C65">
        <v>1.97</v>
      </c>
      <c r="D65">
        <v>0</v>
      </c>
      <c r="E65">
        <v>0</v>
      </c>
    </row>
    <row r="66" spans="1:5">
      <c r="A66" t="str">
        <v>INE482D01024</v>
      </c>
      <c r="B66" t="str">
        <v>Carysil Limited</v>
      </c>
      <c r="C66">
        <v>2.75</v>
      </c>
      <c r="D66">
        <v>0</v>
      </c>
      <c r="E66">
        <v>0</v>
      </c>
    </row>
    <row r="67" spans="1:5">
      <c r="A67" t="str">
        <v>INE491A01021</v>
      </c>
      <c r="B67" t="str">
        <v>City Union Bank Ltd</v>
      </c>
      <c r="C67">
        <v>1.21</v>
      </c>
      <c r="D67">
        <v>0</v>
      </c>
      <c r="E67">
        <v>0</v>
      </c>
    </row>
    <row r="68" spans="1:5">
      <c r="A68" t="str">
        <v>INE494B01023</v>
      </c>
      <c r="B68" t="str">
        <v>TVS Motor Company Ltd</v>
      </c>
      <c r="C68">
        <v>0</v>
      </c>
      <c r="D68">
        <v>3.11</v>
      </c>
      <c r="E68">
        <v>0</v>
      </c>
    </row>
    <row r="69" spans="1:5">
      <c r="A69" t="str">
        <v>INE500L01026</v>
      </c>
      <c r="B69" t="str">
        <v>S H Kelkar &amp; Company Ltd</v>
      </c>
      <c r="C69">
        <v>0.97</v>
      </c>
      <c r="D69">
        <v>0</v>
      </c>
      <c r="E69">
        <v>0</v>
      </c>
    </row>
    <row r="70" spans="1:5">
      <c r="A70" t="str">
        <v>INE510A01028</v>
      </c>
      <c r="B70" t="str">
        <v>Engineers India Ltd</v>
      </c>
      <c r="C70">
        <v>2.46</v>
      </c>
      <c r="D70">
        <v>0</v>
      </c>
      <c r="E70">
        <v>0</v>
      </c>
    </row>
    <row r="71" spans="1:5">
      <c r="A71" t="str">
        <v>INE541A01023</v>
      </c>
      <c r="B71" t="str">
        <v>GMM Pfaudler Limited</v>
      </c>
      <c r="C71">
        <v>0</v>
      </c>
      <c r="D71">
        <v>0.69</v>
      </c>
      <c r="E71">
        <v>0</v>
      </c>
    </row>
    <row r="72" spans="1:5">
      <c r="A72" t="str">
        <v>INE570A01022</v>
      </c>
      <c r="B72" t="str">
        <v>ION Exchange (India) Limited</v>
      </c>
      <c r="C72">
        <v>0</v>
      </c>
      <c r="D72">
        <v>2.23</v>
      </c>
      <c r="E72">
        <v>0</v>
      </c>
    </row>
    <row r="73" spans="1:5">
      <c r="A73" t="str">
        <v>INE575P01011</v>
      </c>
      <c r="B73" t="str">
        <v>Star Health and Allied Insurance Co Ltd</v>
      </c>
      <c r="C73">
        <v>2.75</v>
      </c>
      <c r="D73">
        <v>0</v>
      </c>
      <c r="E73">
        <v>0</v>
      </c>
    </row>
    <row r="74" spans="1:5">
      <c r="A74" t="str">
        <v>INE585B01010</v>
      </c>
      <c r="B74" t="str">
        <v>Maruti Suzuki India Ltd</v>
      </c>
      <c r="C74">
        <v>0</v>
      </c>
      <c r="D74">
        <v>3.19</v>
      </c>
      <c r="E74">
        <v>0</v>
      </c>
    </row>
    <row r="75" spans="1:5">
      <c r="A75" t="str">
        <v>INE591G01025</v>
      </c>
      <c r="B75" t="str">
        <v>Coforge Limited</v>
      </c>
      <c r="C75">
        <v>0</v>
      </c>
      <c r="D75">
        <v>1.27</v>
      </c>
      <c r="E75">
        <v>0</v>
      </c>
    </row>
    <row r="76" spans="1:5">
      <c r="A76" t="str">
        <v>INE596I01020</v>
      </c>
      <c r="B76" t="str">
        <v>Computer Age Management Services Limited</v>
      </c>
      <c r="C76">
        <v>1.1599999999999999</v>
      </c>
      <c r="D76">
        <v>2.76</v>
      </c>
      <c r="E76">
        <v>1.1599999999999999</v>
      </c>
    </row>
    <row r="77" spans="1:5">
      <c r="A77" t="str">
        <v>INE600L01024</v>
      </c>
      <c r="B77" t="str">
        <v>Dr. Lal Pathlabs Limited</v>
      </c>
      <c r="C77">
        <v>0</v>
      </c>
      <c r="D77">
        <v>2.91</v>
      </c>
      <c r="E77">
        <v>0</v>
      </c>
    </row>
    <row r="78" spans="1:5">
      <c r="A78" t="str">
        <v>INE646L01027</v>
      </c>
      <c r="B78" t="str">
        <v>Interglobe Aviation Ltd</v>
      </c>
      <c r="C78">
        <v>0.44</v>
      </c>
      <c r="D78">
        <v>0</v>
      </c>
      <c r="E78">
        <v>0</v>
      </c>
    </row>
    <row r="79" spans="1:5">
      <c r="A79" t="str">
        <v>INE669C01036</v>
      </c>
      <c r="B79" t="str">
        <v>Tech Mahindra Ltd</v>
      </c>
      <c r="C79">
        <v>0</v>
      </c>
      <c r="D79">
        <v>1.38</v>
      </c>
      <c r="E79">
        <v>0</v>
      </c>
    </row>
    <row r="80" spans="1:5">
      <c r="A80" t="str">
        <v>INE679A01013</v>
      </c>
      <c r="B80" t="str">
        <v>CSB Bank Limited</v>
      </c>
      <c r="C80">
        <v>1.79</v>
      </c>
      <c r="D80">
        <v>0</v>
      </c>
      <c r="E80">
        <v>0</v>
      </c>
    </row>
    <row r="81" spans="1:5">
      <c r="A81" t="str">
        <v>INE716A01013</v>
      </c>
      <c r="B81" t="str">
        <v>Whirlpool of India Ltd</v>
      </c>
      <c r="C81">
        <v>0</v>
      </c>
      <c r="D81">
        <v>0.53</v>
      </c>
      <c r="E81">
        <v>0</v>
      </c>
    </row>
    <row r="82" spans="1:5">
      <c r="A82" t="str">
        <v>INE726G01019</v>
      </c>
      <c r="B82" t="str">
        <v>ICICI Prudential Life Insurance Company Limited</v>
      </c>
      <c r="C82">
        <v>1.37</v>
      </c>
      <c r="D82">
        <v>0</v>
      </c>
      <c r="E82">
        <v>0</v>
      </c>
    </row>
    <row r="83" spans="1:5">
      <c r="A83" t="str">
        <v>INE736A01011</v>
      </c>
      <c r="B83" t="str">
        <v>Central Depository Services (India) Limited</v>
      </c>
      <c r="C83">
        <v>0</v>
      </c>
      <c r="D83">
        <v>2.02</v>
      </c>
      <c r="E83">
        <v>0</v>
      </c>
    </row>
    <row r="84" spans="1:5">
      <c r="A84" t="str">
        <v>INE759A01021</v>
      </c>
      <c r="B84" t="str">
        <v>Mastek Ltd</v>
      </c>
      <c r="C84">
        <v>0.88</v>
      </c>
      <c r="D84">
        <v>0</v>
      </c>
      <c r="E84">
        <v>0</v>
      </c>
    </row>
    <row r="85" spans="1:5">
      <c r="A85" t="str">
        <v>INE775A01035</v>
      </c>
      <c r="B85" t="str">
        <v>Samvardhana Motherson International Ltd</v>
      </c>
      <c r="C85">
        <v>0</v>
      </c>
      <c r="D85">
        <v>2.65</v>
      </c>
      <c r="E85">
        <v>0</v>
      </c>
    </row>
    <row r="86" spans="1:5">
      <c r="A86" t="str">
        <v>INE811A01020</v>
      </c>
      <c r="B86" t="str">
        <v>Kirloskar Pneumatic Company Limited</v>
      </c>
      <c r="C86">
        <v>1.8399999999999999</v>
      </c>
      <c r="D86">
        <v>0</v>
      </c>
      <c r="E86">
        <v>0</v>
      </c>
    </row>
    <row r="87" spans="1:5">
      <c r="A87" t="str">
        <v>INE818H01020</v>
      </c>
      <c r="B87" t="str">
        <v>LT Foods Ltd</v>
      </c>
      <c r="C87">
        <v>0</v>
      </c>
      <c r="D87">
        <v>2.2599999999999998</v>
      </c>
      <c r="E87">
        <v>0</v>
      </c>
    </row>
    <row r="88" spans="1:5">
      <c r="A88" t="str">
        <v>INE836A01035</v>
      </c>
      <c r="B88" t="str">
        <v>Birlasoft Limited</v>
      </c>
      <c r="C88">
        <v>0.62</v>
      </c>
      <c r="D88">
        <v>0</v>
      </c>
      <c r="E88">
        <v>0</v>
      </c>
    </row>
    <row r="89" spans="1:5">
      <c r="A89" t="str">
        <v>INE844O01030</v>
      </c>
      <c r="B89" t="str">
        <v>Gujarat Gas Ltd</v>
      </c>
      <c r="C89">
        <v>1.0999999999999999</v>
      </c>
      <c r="D89">
        <v>0</v>
      </c>
      <c r="E89">
        <v>0</v>
      </c>
    </row>
    <row r="90" spans="1:5">
      <c r="A90" t="str">
        <v>INE860A01027</v>
      </c>
      <c r="B90" t="str">
        <v>HCL Technologies Ltd</v>
      </c>
      <c r="C90">
        <v>0</v>
      </c>
      <c r="D90">
        <v>1.7399999999999998</v>
      </c>
      <c r="E90">
        <v>0</v>
      </c>
    </row>
    <row r="91" spans="1:5">
      <c r="A91" t="str">
        <v>INE872H01027</v>
      </c>
      <c r="B91" t="str">
        <v>Lumax Auto Technologies Limited</v>
      </c>
      <c r="C91">
        <v>1.71</v>
      </c>
      <c r="D91">
        <v>0</v>
      </c>
      <c r="E91">
        <v>0</v>
      </c>
    </row>
    <row r="92" spans="1:5">
      <c r="A92" t="str">
        <v>INE893J01029</v>
      </c>
      <c r="B92" t="str">
        <v>Mold-Tek Packaging Limited</v>
      </c>
      <c r="C92">
        <v>2.4699999999999998</v>
      </c>
      <c r="D92">
        <v>0</v>
      </c>
      <c r="E92">
        <v>0</v>
      </c>
    </row>
    <row r="93" spans="1:5">
      <c r="A93" t="str">
        <v>INE917I01010</v>
      </c>
      <c r="B93" t="str">
        <v>Bajaj Auto Ltd</v>
      </c>
      <c r="C93">
        <v>0</v>
      </c>
      <c r="D93">
        <v>2.5700000000000003</v>
      </c>
      <c r="E93">
        <v>0</v>
      </c>
    </row>
    <row r="94" spans="1:5">
      <c r="A94" t="str">
        <v>INE925R01014</v>
      </c>
      <c r="B94" t="str">
        <v>CMS Info System Limited</v>
      </c>
      <c r="C94">
        <v>1.18</v>
      </c>
      <c r="D94">
        <v>0</v>
      </c>
      <c r="E94">
        <v>0</v>
      </c>
    </row>
    <row r="95" spans="1:5">
      <c r="A95" t="str">
        <v>INE934S01014</v>
      </c>
      <c r="B95" t="str">
        <v>GNA Axles Limited</v>
      </c>
      <c r="C95">
        <v>1.0699999999999998</v>
      </c>
      <c r="D95">
        <v>0</v>
      </c>
      <c r="E95">
        <v>0</v>
      </c>
    </row>
    <row r="96" spans="1:5">
      <c r="A96" t="str">
        <v>INE935N01020</v>
      </c>
      <c r="B96" t="str">
        <v>Dixon Technologies (India) Limited</v>
      </c>
      <c r="C96">
        <v>0</v>
      </c>
      <c r="D96">
        <v>0.80999999999999994</v>
      </c>
      <c r="E96">
        <v>0</v>
      </c>
    </row>
    <row r="97" spans="1:5">
      <c r="A97" t="str">
        <v>INE943D01017</v>
      </c>
      <c r="B97" t="str">
        <v>MPs Ltd</v>
      </c>
      <c r="C97">
        <v>1.3299999999999998</v>
      </c>
      <c r="D97">
        <v>0</v>
      </c>
      <c r="E97">
        <v>0</v>
      </c>
    </row>
    <row r="98" spans="1:5">
      <c r="A98" t="str">
        <v>INE951I01027</v>
      </c>
      <c r="B98" t="str">
        <v>V-Guard Industries Limited</v>
      </c>
      <c r="C98">
        <v>0.43</v>
      </c>
      <c r="D98">
        <v>0</v>
      </c>
      <c r="E98">
        <v>0</v>
      </c>
    </row>
    <row r="99" spans="1:5">
      <c r="A99" t="str">
        <v>INE953O01021</v>
      </c>
      <c r="B99" t="str">
        <v>Sansera Engineering Limited</v>
      </c>
      <c r="C99">
        <v>0.66</v>
      </c>
      <c r="D99">
        <v>0</v>
      </c>
      <c r="E99">
        <v>0</v>
      </c>
    </row>
    <row r="100" spans="1:5">
      <c r="A100" t="str">
        <v>INE955D01029</v>
      </c>
      <c r="B100" t="str">
        <v>Genus Power Infrastructures Limited</v>
      </c>
      <c r="C100">
        <v>1.52</v>
      </c>
      <c r="D100">
        <v>0</v>
      </c>
      <c r="E100">
        <v>0</v>
      </c>
    </row>
    <row r="101" spans="1:5">
      <c r="A101" t="str">
        <v>INE956G01038</v>
      </c>
      <c r="B101" t="str">
        <v>VA Tech Wabag Ltd</v>
      </c>
      <c r="C101">
        <v>0</v>
      </c>
      <c r="D101">
        <v>4.3600000000000003</v>
      </c>
      <c r="E101">
        <v>0</v>
      </c>
    </row>
    <row r="102" spans="1:5">
      <c r="A102" t="str">
        <v>INE967H01025</v>
      </c>
      <c r="B102" t="str">
        <v>Krishna Institute Of Medical Sciences Limited</v>
      </c>
      <c r="C102">
        <v>0</v>
      </c>
      <c r="D102">
        <v>1.3</v>
      </c>
      <c r="E102">
        <v>0</v>
      </c>
    </row>
    <row r="103" spans="1:5">
      <c r="A103" t="str">
        <v>INE970X01018</v>
      </c>
      <c r="B103" t="str">
        <v>Lemon Tree Hotels Limited</v>
      </c>
      <c r="C103">
        <v>1.4500000000000002</v>
      </c>
      <c r="D103">
        <v>0</v>
      </c>
      <c r="E103">
        <v>0</v>
      </c>
    </row>
    <row r="104" spans="1:5">
      <c r="A104" t="str">
        <v>INE985S01024</v>
      </c>
      <c r="B104" t="str">
        <v>TeamLease Services Limited</v>
      </c>
      <c r="C104">
        <v>0.91</v>
      </c>
      <c r="D104">
        <v>0</v>
      </c>
      <c r="E104">
        <v>0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100</v>
      </c>
    </row>
    <row r="152" spans="1:2">
      <c r="A152" t="s">
        <v>790</v>
      </c>
      <c r="B152" cm="1">
        <f t="array" ref="B152">SUMPRODUCT((_xlfn.ANCHORARRAY(C5)&gt;0)*(_xlfn.ANCHORARRAY(D5)&gt;0))</f>
        <v>4</v>
      </c>
    </row>
    <row r="154" spans="1:2">
      <c r="A154" s="3" t="s">
        <v>772</v>
      </c>
      <c r="B154" s="32">
        <f>SUM(_xlfn.ANCHORARRAY(E5))</f>
        <v>5.91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8A3FE-1878-4B17-B252-C638CABD218A}">
  <dimension ref="A1:E154"/>
  <sheetViews>
    <sheetView topLeftCell="A42" workbookViewId="0">
      <selection activeCell="D5" sqref="D5"/>
    </sheetView>
  </sheetViews>
  <sheetFormatPr defaultRowHeight="15"/>
  <cols>
    <col min="1" max="1" width="26.7109375" bestFit="1" customWidth="1"/>
    <col min="2" max="2" width="44.140625" bestFit="1" customWidth="1"/>
    <col min="3" max="3" width="20.28515625" bestFit="1" customWidth="1"/>
    <col min="4" max="4" width="21.7109375" bestFit="1" customWidth="1"/>
    <col min="5" max="5" width="23.5703125" bestFit="1" customWidth="1"/>
  </cols>
  <sheetData>
    <row r="1" spans="1:5" ht="18.75">
      <c r="A1" s="39" t="s">
        <v>785</v>
      </c>
      <c r="B1" s="34"/>
      <c r="C1" s="34"/>
      <c r="D1" s="34"/>
      <c r="E1" s="34"/>
    </row>
    <row r="2" spans="1:5">
      <c r="A2" s="34" t="s">
        <v>786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769</v>
      </c>
      <c r="D4" s="3" t="s">
        <v>787</v>
      </c>
      <c r="E4" s="3" t="s">
        <v>788</v>
      </c>
    </row>
    <row r="5" spans="1:5">
      <c r="A5" t="str" cm="1">
        <f t="array" ref="A5:A56">_xlfn._xlws.FILTER('Equity Lookup'!$A$7:$A$200,('Equity Lookup'!$C$7:$C$200&gt;0)+('Equity Lookup'!$H$7:$H$200&gt;0))</f>
        <v>IN0020230119</v>
      </c>
      <c r="B5" t="str" cm="1">
        <f t="array" ref="B5:B56">_xlfn._xlws.FILTER('Equity Lookup'!$B$7:$B$200,('Equity Lookup'!$C$7:$C$200&gt;0)+('Equity Lookup'!$H$7:$H$200&gt;0))</f>
        <v>7.33% GOI (MD 30/10/2026)</v>
      </c>
      <c r="C5" cm="1">
        <f t="array" ref="C5:C56">_xlfn._xlws.FILTER('Equity Lookup'!$C$7:$C$200,('Equity Lookup'!$C$7:$C$200&gt;0)+('Equity Lookup'!$H$7:$H$200&gt;0))</f>
        <v>0</v>
      </c>
      <c r="D5" cm="1">
        <f t="array" ref="D5:D56">_xlfn._xlws.FILTER('Equity Lookup'!$H$7:$H$200,('Equity Lookup'!$C$7:$C$200&gt;0)+('Equity Lookup'!$H$7:$H$200&gt;0))</f>
        <v>0.79</v>
      </c>
      <c r="E5" cm="1">
        <f t="array" ref="E5:E56">_xlfn.MAP(_xlfn.ANCHORARRAY(C5),_xlfn.ANCHORARRAY(D5),_xlfn.LAMBDA(_xlpm.a,_xlpm.b,MIN(_xlpm.a,_xlpm.b)))</f>
        <v>0</v>
      </c>
    </row>
    <row r="6" spans="1:5">
      <c r="A6" t="str">
        <v>IN0020250075</v>
      </c>
      <c r="B6" t="str">
        <v>7.24% GOI (MD 18/08/2055)</v>
      </c>
      <c r="C6">
        <v>0</v>
      </c>
      <c r="D6">
        <v>1.91</v>
      </c>
      <c r="E6">
        <v>0</v>
      </c>
    </row>
    <row r="7" spans="1:5">
      <c r="A7" t="str">
        <v>IN0020260025</v>
      </c>
      <c r="B7" t="str">
        <v>6.94% GOI (MD 11/05/2036)</v>
      </c>
      <c r="C7">
        <v>0</v>
      </c>
      <c r="D7">
        <v>1.78</v>
      </c>
      <c r="E7">
        <v>0</v>
      </c>
    </row>
    <row r="8" spans="1:5">
      <c r="A8" t="str">
        <v>IN3120240681</v>
      </c>
      <c r="B8" t="str">
        <v>6.89% Tamilnadu SDL (MD 19/09/2028)</v>
      </c>
      <c r="C8">
        <v>0</v>
      </c>
      <c r="D8">
        <v>17.61</v>
      </c>
      <c r="E8">
        <v>0</v>
      </c>
    </row>
    <row r="9" spans="1:5">
      <c r="A9" t="str">
        <v>IN3120250391</v>
      </c>
      <c r="B9" t="str">
        <v>6.55% Tamilnadu SDL (MD 19/11/2029)</v>
      </c>
      <c r="C9">
        <v>0</v>
      </c>
      <c r="D9">
        <v>8.6999999999999993</v>
      </c>
      <c r="E9">
        <v>0</v>
      </c>
    </row>
    <row r="10" spans="1:5">
      <c r="A10" t="str">
        <v>INE009A01021</v>
      </c>
      <c r="B10" t="str">
        <v>Infosys Ltd</v>
      </c>
      <c r="C10">
        <v>3.92</v>
      </c>
      <c r="D10">
        <v>2.35</v>
      </c>
      <c r="E10">
        <v>2.35</v>
      </c>
    </row>
    <row r="11" spans="1:5">
      <c r="A11" t="str">
        <v>INE021A01026</v>
      </c>
      <c r="B11" t="str">
        <v>Asian Paints Ltd</v>
      </c>
      <c r="C11">
        <v>0</v>
      </c>
      <c r="D11">
        <v>0.48</v>
      </c>
      <c r="E11">
        <v>0</v>
      </c>
    </row>
    <row r="12" spans="1:5">
      <c r="A12" t="str">
        <v>INE030A01027</v>
      </c>
      <c r="B12" t="str">
        <v>Hindustan Unilever Ltd</v>
      </c>
      <c r="C12">
        <v>0</v>
      </c>
      <c r="D12">
        <v>0.70000000000000007</v>
      </c>
      <c r="E12">
        <v>0</v>
      </c>
    </row>
    <row r="13" spans="1:5">
      <c r="A13" t="str">
        <v>INE040A01034</v>
      </c>
      <c r="B13" t="str">
        <v>HDFC Bank Ltd</v>
      </c>
      <c r="C13">
        <v>7.75</v>
      </c>
      <c r="D13">
        <v>4.7699999999999996</v>
      </c>
      <c r="E13">
        <v>4.7699999999999996</v>
      </c>
    </row>
    <row r="14" spans="1:5">
      <c r="A14" t="str">
        <v>INE059A01026</v>
      </c>
      <c r="B14" t="str">
        <v>Cipla Ltd</v>
      </c>
      <c r="C14">
        <v>2.94</v>
      </c>
      <c r="D14">
        <v>1.54</v>
      </c>
      <c r="E14">
        <v>1.54</v>
      </c>
    </row>
    <row r="15" spans="1:5">
      <c r="A15" t="str">
        <v>INE062A01020</v>
      </c>
      <c r="B15" t="str">
        <v>State Bank of India</v>
      </c>
      <c r="C15">
        <v>2.5700000000000003</v>
      </c>
      <c r="D15">
        <v>2.52</v>
      </c>
      <c r="E15">
        <v>2.52</v>
      </c>
    </row>
    <row r="16" spans="1:5">
      <c r="A16" t="str">
        <v>INE066A01021</v>
      </c>
      <c r="B16" t="str">
        <v>Eicher Motors Limited</v>
      </c>
      <c r="C16">
        <v>0</v>
      </c>
      <c r="D16">
        <v>0.79</v>
      </c>
      <c r="E16">
        <v>0</v>
      </c>
    </row>
    <row r="17" spans="1:5">
      <c r="A17" t="str">
        <v>INE075A01022</v>
      </c>
      <c r="B17" t="str">
        <v>Wipro Ltd</v>
      </c>
      <c r="C17">
        <v>2.52</v>
      </c>
      <c r="D17">
        <v>0.67999999999999994</v>
      </c>
      <c r="E17">
        <v>0.67999999999999994</v>
      </c>
    </row>
    <row r="18" spans="1:5">
      <c r="A18" t="str">
        <v>INE081A01020</v>
      </c>
      <c r="B18" t="str">
        <v>Tata Steel Ltd</v>
      </c>
      <c r="C18">
        <v>0.45999999999999996</v>
      </c>
      <c r="D18">
        <v>0.86999999999999988</v>
      </c>
      <c r="E18">
        <v>0.45999999999999996</v>
      </c>
    </row>
    <row r="19" spans="1:5">
      <c r="A19" t="str">
        <v>INE089A01031</v>
      </c>
      <c r="B19" t="str">
        <v>Dr Reddys Laboratories Ltd</v>
      </c>
      <c r="C19">
        <v>2.4500000000000002</v>
      </c>
      <c r="D19">
        <v>1.24</v>
      </c>
      <c r="E19">
        <v>1.24</v>
      </c>
    </row>
    <row r="20" spans="1:5">
      <c r="A20" t="str">
        <v>INE090A01021</v>
      </c>
      <c r="B20" t="str">
        <v>ICICI Bank Ltd</v>
      </c>
      <c r="C20">
        <v>7.2499999999999991</v>
      </c>
      <c r="D20">
        <v>4.3999999999999995</v>
      </c>
      <c r="E20">
        <v>4.3999999999999995</v>
      </c>
    </row>
    <row r="21" spans="1:5">
      <c r="A21" t="str">
        <v>INE095A01012</v>
      </c>
      <c r="B21" t="str">
        <v>Indusind Bank Ltd</v>
      </c>
      <c r="C21">
        <v>2.12</v>
      </c>
      <c r="D21">
        <v>1.24</v>
      </c>
      <c r="E21">
        <v>1.24</v>
      </c>
    </row>
    <row r="22" spans="1:5">
      <c r="A22" t="str">
        <v>INE101A01026</v>
      </c>
      <c r="B22" t="str">
        <v>Mahindra &amp; Mahindra Ltd</v>
      </c>
      <c r="C22">
        <v>1.28</v>
      </c>
      <c r="D22">
        <v>0.77999999999999992</v>
      </c>
      <c r="E22">
        <v>0.77999999999999992</v>
      </c>
    </row>
    <row r="23" spans="1:5">
      <c r="A23" t="str">
        <v>INE111A01025</v>
      </c>
      <c r="B23" t="str">
        <v>Container Corporation of India Ltd</v>
      </c>
      <c r="C23">
        <v>3.1300000000000003</v>
      </c>
      <c r="D23">
        <v>1.92</v>
      </c>
      <c r="E23">
        <v>1.92</v>
      </c>
    </row>
    <row r="24" spans="1:5">
      <c r="A24" t="str">
        <v>INE115A01026</v>
      </c>
      <c r="B24" t="str">
        <v>LIC Housing Finance Ltd</v>
      </c>
      <c r="C24">
        <v>2.77</v>
      </c>
      <c r="D24">
        <v>0.71000000000000008</v>
      </c>
      <c r="E24">
        <v>0.71000000000000008</v>
      </c>
    </row>
    <row r="25" spans="1:5">
      <c r="A25" t="str">
        <v>INE118D01016</v>
      </c>
      <c r="B25" t="str">
        <v>Nuvoco Vistas Corporation Limited</v>
      </c>
      <c r="C25">
        <v>2.68</v>
      </c>
      <c r="D25">
        <v>1.6500000000000001</v>
      </c>
      <c r="E25">
        <v>1.6500000000000001</v>
      </c>
    </row>
    <row r="26" spans="1:5">
      <c r="A26" t="str">
        <v>INE123W01016</v>
      </c>
      <c r="B26" t="str">
        <v>SBI Life Insurance Company Limited</v>
      </c>
      <c r="C26">
        <v>0</v>
      </c>
      <c r="D26">
        <v>0.35000000000000003</v>
      </c>
      <c r="E26">
        <v>0</v>
      </c>
    </row>
    <row r="27" spans="1:5">
      <c r="A27" t="str">
        <v>INE129A01019</v>
      </c>
      <c r="B27" t="str">
        <v>Gail (India) Ltd</v>
      </c>
      <c r="C27">
        <v>2.76</v>
      </c>
      <c r="D27">
        <v>0</v>
      </c>
      <c r="E27">
        <v>0</v>
      </c>
    </row>
    <row r="28" spans="1:5">
      <c r="A28" t="str">
        <v>INE155A01022</v>
      </c>
      <c r="B28" t="str">
        <v>Tata Motors Passenger Vehicles Limited</v>
      </c>
      <c r="C28">
        <v>0</v>
      </c>
      <c r="D28">
        <v>0.21</v>
      </c>
      <c r="E28">
        <v>0</v>
      </c>
    </row>
    <row r="29" spans="1:5">
      <c r="A29" t="str">
        <v>INE158A01026</v>
      </c>
      <c r="B29" t="str">
        <v>Hero MotoCorp Ltd</v>
      </c>
      <c r="C29">
        <v>2.82</v>
      </c>
      <c r="D29">
        <v>1.5699999999999998</v>
      </c>
      <c r="E29">
        <v>1.5699999999999998</v>
      </c>
    </row>
    <row r="30" spans="1:5">
      <c r="A30" t="str">
        <v>INE192A01025</v>
      </c>
      <c r="B30" t="str">
        <v>Tata Consumer Products Ltd</v>
      </c>
      <c r="C30">
        <v>0</v>
      </c>
      <c r="D30">
        <v>0.22</v>
      </c>
      <c r="E30">
        <v>0</v>
      </c>
    </row>
    <row r="31" spans="1:5">
      <c r="A31" t="str">
        <v>INE1TAE01010</v>
      </c>
      <c r="B31" t="str">
        <v>Tata Motors Ltd</v>
      </c>
      <c r="C31">
        <v>0</v>
      </c>
      <c r="D31">
        <v>0.25</v>
      </c>
      <c r="E31">
        <v>0</v>
      </c>
    </row>
    <row r="32" spans="1:5">
      <c r="A32" t="str">
        <v>INE237A01036</v>
      </c>
      <c r="B32" t="str">
        <v>Kotak Mahindra Bank Ltd</v>
      </c>
      <c r="C32">
        <v>4.03</v>
      </c>
      <c r="D32">
        <v>2.4699999999999998</v>
      </c>
      <c r="E32">
        <v>2.4699999999999998</v>
      </c>
    </row>
    <row r="33" spans="1:5">
      <c r="A33" t="str">
        <v>INE238A01034</v>
      </c>
      <c r="B33" t="str">
        <v>Axis Bank Ltd</v>
      </c>
      <c r="C33">
        <v>3.62</v>
      </c>
      <c r="D33">
        <v>2.2200000000000002</v>
      </c>
      <c r="E33">
        <v>2.2200000000000002</v>
      </c>
    </row>
    <row r="34" spans="1:5">
      <c r="A34" t="str">
        <v>INE239A01024</v>
      </c>
      <c r="B34" t="str">
        <v>Nestle India Limited</v>
      </c>
      <c r="C34">
        <v>0</v>
      </c>
      <c r="D34">
        <v>0.4</v>
      </c>
      <c r="E34">
        <v>0</v>
      </c>
    </row>
    <row r="35" spans="1:5">
      <c r="A35" t="str">
        <v>INE280A01028</v>
      </c>
      <c r="B35" t="str">
        <v>Titan Company Limited</v>
      </c>
      <c r="C35">
        <v>0</v>
      </c>
      <c r="D35">
        <v>0.62</v>
      </c>
      <c r="E35">
        <v>0</v>
      </c>
    </row>
    <row r="36" spans="1:5">
      <c r="A36" t="str">
        <v>INE296A01032</v>
      </c>
      <c r="B36" t="str">
        <v>Bajaj Finance Ltd</v>
      </c>
      <c r="C36">
        <v>0</v>
      </c>
      <c r="D36">
        <v>1.34</v>
      </c>
      <c r="E36">
        <v>0</v>
      </c>
    </row>
    <row r="37" spans="1:5">
      <c r="A37" t="str">
        <v>INE299U01018</v>
      </c>
      <c r="B37" t="str">
        <v>Crompton Greaves Consumer Electricals Limited</v>
      </c>
      <c r="C37">
        <v>3.63</v>
      </c>
      <c r="D37">
        <v>2.2399999999999998</v>
      </c>
      <c r="E37">
        <v>2.2399999999999998</v>
      </c>
    </row>
    <row r="38" spans="1:5">
      <c r="A38" t="str">
        <v>INE302A01020</v>
      </c>
      <c r="B38" t="str">
        <v>Exide Industries Ltd</v>
      </c>
      <c r="C38">
        <v>3.39</v>
      </c>
      <c r="D38">
        <v>0</v>
      </c>
      <c r="E38">
        <v>0</v>
      </c>
    </row>
    <row r="39" spans="1:5">
      <c r="A39" t="str">
        <v>INE397D01024</v>
      </c>
      <c r="B39" t="str">
        <v>Bharti Airtel Ltd</v>
      </c>
      <c r="C39">
        <v>3.09</v>
      </c>
      <c r="D39">
        <v>1.27</v>
      </c>
      <c r="E39">
        <v>1.27</v>
      </c>
    </row>
    <row r="40" spans="1:5">
      <c r="A40" t="str">
        <v>INE404A01024</v>
      </c>
      <c r="B40" t="str">
        <v>Aditya Birla Sun Life AMC Limited</v>
      </c>
      <c r="C40">
        <v>2.36</v>
      </c>
      <c r="D40">
        <v>0</v>
      </c>
      <c r="E40">
        <v>0</v>
      </c>
    </row>
    <row r="41" spans="1:5">
      <c r="A41" t="str">
        <v>INE467B01029</v>
      </c>
      <c r="B41" t="str">
        <v>Tata Consultancy Services Ltd</v>
      </c>
      <c r="C41">
        <v>4.1300000000000008</v>
      </c>
      <c r="D41">
        <v>2.48</v>
      </c>
      <c r="E41">
        <v>2.48</v>
      </c>
    </row>
    <row r="42" spans="1:5">
      <c r="A42" t="str">
        <v>INE484J01027</v>
      </c>
      <c r="B42" t="str">
        <v>Godrej Properties Ltd</v>
      </c>
      <c r="C42">
        <v>2.4299999999999997</v>
      </c>
      <c r="D42">
        <v>0</v>
      </c>
      <c r="E42">
        <v>0</v>
      </c>
    </row>
    <row r="43" spans="1:5">
      <c r="A43" t="str">
        <v>INE575P01011</v>
      </c>
      <c r="B43" t="str">
        <v>Star Health and Allied Insurance Co Ltd</v>
      </c>
      <c r="C43">
        <v>3.6900000000000004</v>
      </c>
      <c r="D43">
        <v>2.09</v>
      </c>
      <c r="E43">
        <v>2.09</v>
      </c>
    </row>
    <row r="44" spans="1:5">
      <c r="A44" t="str">
        <v>INE585B01010</v>
      </c>
      <c r="B44" t="str">
        <v>Maruti Suzuki India Ltd</v>
      </c>
      <c r="C44">
        <v>0</v>
      </c>
      <c r="D44">
        <v>0.71000000000000008</v>
      </c>
      <c r="E44">
        <v>0</v>
      </c>
    </row>
    <row r="45" spans="1:5">
      <c r="A45" t="str">
        <v>INE669C01036</v>
      </c>
      <c r="B45" t="str">
        <v>Tech Mahindra Ltd</v>
      </c>
      <c r="C45">
        <v>3.0700000000000003</v>
      </c>
      <c r="D45">
        <v>0.73</v>
      </c>
      <c r="E45">
        <v>0.73</v>
      </c>
    </row>
    <row r="46" spans="1:5">
      <c r="A46" t="str">
        <v>INE726G01019</v>
      </c>
      <c r="B46" t="str">
        <v>ICICI Prudential Life Insurance Company Limited</v>
      </c>
      <c r="C46">
        <v>3.2300000000000004</v>
      </c>
      <c r="D46">
        <v>1.96</v>
      </c>
      <c r="E46">
        <v>1.96</v>
      </c>
    </row>
    <row r="47" spans="1:5">
      <c r="A47" t="str">
        <v>INE733E01010</v>
      </c>
      <c r="B47" t="str">
        <v>NTPC Ltd</v>
      </c>
      <c r="C47">
        <v>0</v>
      </c>
      <c r="D47">
        <v>0.64</v>
      </c>
      <c r="E47">
        <v>0</v>
      </c>
    </row>
    <row r="48" spans="1:5">
      <c r="A48" t="str">
        <v>INE752E01010</v>
      </c>
      <c r="B48" t="str">
        <v>Power Grid Corporation of India Ltd</v>
      </c>
      <c r="C48">
        <v>0</v>
      </c>
      <c r="D48">
        <v>0.44</v>
      </c>
      <c r="E48">
        <v>0</v>
      </c>
    </row>
    <row r="49" spans="1:5">
      <c r="A49" t="str">
        <v>INE765G01017</v>
      </c>
      <c r="B49" t="str">
        <v>ICICI Lombard General Insurance Company Ltd</v>
      </c>
      <c r="C49">
        <v>1.95</v>
      </c>
      <c r="D49">
        <v>0</v>
      </c>
      <c r="E49">
        <v>0</v>
      </c>
    </row>
    <row r="50" spans="1:5">
      <c r="A50" t="str">
        <v>INE795G01014</v>
      </c>
      <c r="B50" t="str">
        <v>HDFC Life Insurance Company Limited</v>
      </c>
      <c r="C50">
        <v>2.1800000000000002</v>
      </c>
      <c r="D50">
        <v>0.48</v>
      </c>
      <c r="E50">
        <v>0.48</v>
      </c>
    </row>
    <row r="51" spans="1:5">
      <c r="A51" t="str">
        <v>INE844O01030</v>
      </c>
      <c r="B51" t="str">
        <v>Gujarat Gas Ltd</v>
      </c>
      <c r="C51">
        <v>1.51</v>
      </c>
      <c r="D51">
        <v>0.72</v>
      </c>
      <c r="E51">
        <v>0.72</v>
      </c>
    </row>
    <row r="52" spans="1:5">
      <c r="A52" t="str">
        <v>INE860A01027</v>
      </c>
      <c r="B52" t="str">
        <v>HCL Technologies Ltd</v>
      </c>
      <c r="C52">
        <v>0</v>
      </c>
      <c r="D52">
        <v>0.63</v>
      </c>
      <c r="E52">
        <v>0</v>
      </c>
    </row>
    <row r="53" spans="1:5">
      <c r="A53" t="str">
        <v>INE917I01010</v>
      </c>
      <c r="B53" t="str">
        <v>Bajaj Auto Ltd</v>
      </c>
      <c r="C53">
        <v>1.46</v>
      </c>
      <c r="D53">
        <v>0.57999999999999996</v>
      </c>
      <c r="E53">
        <v>0.57999999999999996</v>
      </c>
    </row>
    <row r="54" spans="1:5">
      <c r="A54" t="str">
        <v>INE918I01026</v>
      </c>
      <c r="B54" t="str">
        <v>Bajaj Finserv Ltd</v>
      </c>
      <c r="C54">
        <v>0</v>
      </c>
      <c r="D54">
        <v>0.52</v>
      </c>
      <c r="E54">
        <v>0</v>
      </c>
    </row>
    <row r="55" spans="1:5">
      <c r="A55" t="str">
        <v>INE925R01014</v>
      </c>
      <c r="B55" t="str">
        <v>CMS Info System Limited</v>
      </c>
      <c r="C55">
        <v>2.1999999999999997</v>
      </c>
      <c r="D55">
        <v>0</v>
      </c>
      <c r="E55">
        <v>0</v>
      </c>
    </row>
    <row r="56" spans="1:5">
      <c r="A56" t="str">
        <v>INF082J01408</v>
      </c>
      <c r="B56" t="str">
        <v>Quantum Gold ETF</v>
      </c>
      <c r="C56">
        <v>0</v>
      </c>
      <c r="D56">
        <v>14.549999999999999</v>
      </c>
      <c r="E56">
        <v>0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52</v>
      </c>
    </row>
    <row r="152" spans="1:2">
      <c r="A152" t="s">
        <v>790</v>
      </c>
      <c r="B152" cm="1">
        <f t="array" ref="B152">SUMPRODUCT((_xlfn.ANCHORARRAY(C5)&gt;0)*(_xlfn.ANCHORARRAY(D5)&gt;0))</f>
        <v>25</v>
      </c>
    </row>
    <row r="154" spans="1:2">
      <c r="A154" s="3" t="s">
        <v>772</v>
      </c>
      <c r="B154" s="32">
        <f>SUM(_xlfn.ANCHORARRAY(E5))</f>
        <v>43.069999999999986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B73AA-6092-4318-9D90-ED80FC1B032D}">
  <dimension ref="A1:E54"/>
  <sheetViews>
    <sheetView topLeftCell="A27" workbookViewId="0">
      <selection activeCell="D5" sqref="D5"/>
    </sheetView>
  </sheetViews>
  <sheetFormatPr defaultRowHeight="15"/>
  <cols>
    <col min="1" max="1" width="20" bestFit="1" customWidth="1"/>
    <col min="2" max="2" width="47" bestFit="1" customWidth="1"/>
    <col min="3" max="3" width="19.7109375" bestFit="1" customWidth="1"/>
    <col min="4" max="4" width="18.140625" bestFit="1" customWidth="1"/>
    <col min="5" max="5" width="23.5703125" bestFit="1" customWidth="1"/>
  </cols>
  <sheetData>
    <row r="1" spans="1:5" ht="18.75">
      <c r="A1" s="39" t="s">
        <v>791</v>
      </c>
      <c r="B1" s="34"/>
      <c r="C1" s="34"/>
      <c r="D1" s="34"/>
      <c r="E1" s="34"/>
    </row>
    <row r="2" spans="1:5">
      <c r="A2" s="34" t="s">
        <v>792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793</v>
      </c>
      <c r="D4" s="3" t="s">
        <v>794</v>
      </c>
      <c r="E4" s="3" t="s">
        <v>788</v>
      </c>
    </row>
    <row r="5" spans="1:5">
      <c r="A5" t="str" cm="1">
        <f t="array" ref="A5:A34">_xlfn._xlws.FILTER('Debt Lookup'!$A$7:$A$100,('Debt Lookup'!$C$7:$C$100&gt;0)+('Debt Lookup'!$D$7:$D$100&gt;0))</f>
        <v>IN0020240050</v>
      </c>
      <c r="B5" t="str" cm="1">
        <f t="array" ref="B5:B34">_xlfn._xlws.FILTER('Debt Lookup'!$B$7:$B$100,('Debt Lookup'!$C$7:$C$100&gt;0)+('Debt Lookup'!$D$7:$D$100&gt;0))</f>
        <v>7.04% GOI (MD 03/06/2029)</v>
      </c>
      <c r="C5" cm="1">
        <f t="array" ref="C5:C34">_xlfn._xlws.FILTER('Debt Lookup'!$C$7:$C$100,('Debt Lookup'!$C$7:$C$100&gt;0)+('Debt Lookup'!$D$7:$D$100&gt;0))</f>
        <v>5.89</v>
      </c>
      <c r="D5" cm="1">
        <f t="array" ref="D5:D34">_xlfn._xlws.FILTER('Debt Lookup'!$D$7:$D$100,('Debt Lookup'!$C$7:$C$100&gt;0)+('Debt Lookup'!$D$7:$D$100&gt;0))</f>
        <v>0</v>
      </c>
      <c r="E5" cm="1">
        <f t="array" ref="E5:E34">_xlfn.MAP(_xlfn.ANCHORARRAY(C5),_xlfn.ANCHORARRAY(D5),_xlfn.LAMBDA(_xlpm.a,_xlpm.b,MIN(_xlpm.a,_xlpm.b)))</f>
        <v>0</v>
      </c>
    </row>
    <row r="6" spans="1:5">
      <c r="A6" t="str">
        <v>IN0020250042</v>
      </c>
      <c r="B6" t="str">
        <v>6.68% GOI (MD 07/07/2040)</v>
      </c>
      <c r="C6">
        <v>16.809999999999999</v>
      </c>
      <c r="D6">
        <v>0</v>
      </c>
      <c r="E6">
        <v>0</v>
      </c>
    </row>
    <row r="7" spans="1:5">
      <c r="A7" t="str">
        <v>IN0020250075</v>
      </c>
      <c r="B7" t="str">
        <v>7.24% GOI (MD 18/08/2055)</v>
      </c>
      <c r="C7">
        <v>34.22</v>
      </c>
      <c r="D7">
        <v>0</v>
      </c>
      <c r="E7">
        <v>0</v>
      </c>
    </row>
    <row r="8" spans="1:5">
      <c r="A8" t="str">
        <v>IN0020250091</v>
      </c>
      <c r="B8" t="str">
        <v>6.48% GOI (MD 06/10/2035)</v>
      </c>
      <c r="C8">
        <v>1.1299999999999999</v>
      </c>
      <c r="D8">
        <v>0</v>
      </c>
      <c r="E8">
        <v>0</v>
      </c>
    </row>
    <row r="9" spans="1:5">
      <c r="A9" t="str">
        <v>IN002025Y487</v>
      </c>
      <c r="B9" t="str">
        <v>182 Days Tbill (MD 03/09/2026)</v>
      </c>
      <c r="C9">
        <v>0</v>
      </c>
      <c r="D9">
        <v>4.66</v>
      </c>
      <c r="E9">
        <v>0</v>
      </c>
    </row>
    <row r="10" spans="1:5">
      <c r="A10" t="str">
        <v>IN002025Z153</v>
      </c>
      <c r="B10" t="str">
        <v>364 Days Tbill (MD 09/07/2026)</v>
      </c>
      <c r="C10">
        <v>0</v>
      </c>
      <c r="D10">
        <v>4.7</v>
      </c>
      <c r="E10">
        <v>0</v>
      </c>
    </row>
    <row r="11" spans="1:5">
      <c r="A11" t="str">
        <v>IN002025Z252</v>
      </c>
      <c r="B11" t="str">
        <v>364 Days Tbill (MD 17/09/2026)</v>
      </c>
      <c r="C11">
        <v>0</v>
      </c>
      <c r="D11">
        <v>4.6500000000000004</v>
      </c>
      <c r="E11">
        <v>0</v>
      </c>
    </row>
    <row r="12" spans="1:5">
      <c r="A12" t="str">
        <v>IN002026X032</v>
      </c>
      <c r="B12" t="str">
        <v>91 Days Tbill (MD 23/07/2026)</v>
      </c>
      <c r="C12">
        <v>0</v>
      </c>
      <c r="D12">
        <v>4.6899999999999995</v>
      </c>
      <c r="E12">
        <v>0</v>
      </c>
    </row>
    <row r="13" spans="1:5">
      <c r="A13" t="str">
        <v>IN002026X040</v>
      </c>
      <c r="B13" t="str">
        <v>91 Days Tbill (MD 30/07/2026)</v>
      </c>
      <c r="C13">
        <v>0</v>
      </c>
      <c r="D13">
        <v>6.5600000000000005</v>
      </c>
      <c r="E13">
        <v>0</v>
      </c>
    </row>
    <row r="14" spans="1:5">
      <c r="A14" t="str">
        <v>IN002026X057</v>
      </c>
      <c r="B14" t="str">
        <v>91 Days Tbill (MD 06/08/2026)</v>
      </c>
      <c r="C14">
        <v>0</v>
      </c>
      <c r="D14">
        <v>6.5500000000000007</v>
      </c>
      <c r="E14">
        <v>0</v>
      </c>
    </row>
    <row r="15" spans="1:5">
      <c r="A15" t="str">
        <v>IN1520160061</v>
      </c>
      <c r="B15" t="str">
        <v>7.83% Gujarat SDL(MD 13/07/2026)</v>
      </c>
      <c r="C15">
        <v>0</v>
      </c>
      <c r="D15">
        <v>5.65</v>
      </c>
      <c r="E15">
        <v>0</v>
      </c>
    </row>
    <row r="16" spans="1:5">
      <c r="A16" t="str">
        <v>IN1520250144</v>
      </c>
      <c r="B16" t="str">
        <v>7.07% Gujarat SDL (MD 24/09/2032)</v>
      </c>
      <c r="C16">
        <v>0.83</v>
      </c>
      <c r="D16">
        <v>0</v>
      </c>
      <c r="E16">
        <v>0</v>
      </c>
    </row>
    <row r="17" spans="1:5">
      <c r="A17" t="str">
        <v>IN1920250074</v>
      </c>
      <c r="B17" t="str">
        <v>7.16% Karnataka SDL (MD 07/07/2031)</v>
      </c>
      <c r="C17">
        <v>5.7799999999999994</v>
      </c>
      <c r="D17">
        <v>0</v>
      </c>
      <c r="E17">
        <v>0</v>
      </c>
    </row>
    <row r="18" spans="1:5">
      <c r="A18" t="str">
        <v>IN3120250276</v>
      </c>
      <c r="B18" t="str">
        <v>7.05% Tamilnadu SDL (MD 17/09/2031)</v>
      </c>
      <c r="C18">
        <v>5.75</v>
      </c>
      <c r="D18">
        <v>0</v>
      </c>
      <c r="E18">
        <v>0</v>
      </c>
    </row>
    <row r="19" spans="1:5">
      <c r="A19" t="str">
        <v>INE028A16ME8</v>
      </c>
      <c r="B19" t="str">
        <v>Bank of Baroda CD (MD 14/08/2026)</v>
      </c>
      <c r="C19">
        <v>0</v>
      </c>
      <c r="D19">
        <v>4.67</v>
      </c>
      <c r="E19">
        <v>0</v>
      </c>
    </row>
    <row r="20" spans="1:5">
      <c r="A20" t="str">
        <v>INE031A08889</v>
      </c>
      <c r="B20" t="str">
        <v>7.48% HUDCO Sr A NCD (MD 20/08/2026)</v>
      </c>
      <c r="C20">
        <v>0</v>
      </c>
      <c r="D20">
        <v>4.71</v>
      </c>
      <c r="E20">
        <v>0</v>
      </c>
    </row>
    <row r="21" spans="1:5">
      <c r="A21" t="str">
        <v>INE134E08JQ3</v>
      </c>
      <c r="B21" t="str">
        <v>8.95% Power Fin Corp Ltd SR 178 NCD (MD 10/10/28)</v>
      </c>
      <c r="C21">
        <v>5.96</v>
      </c>
      <c r="D21">
        <v>0</v>
      </c>
      <c r="E21">
        <v>0</v>
      </c>
    </row>
    <row r="22" spans="1:5">
      <c r="A22" t="str">
        <v>INE134E08LP1</v>
      </c>
      <c r="B22" t="str">
        <v>7.13% Power Fin Corp  NCD BS216 (MD 15/07/2026)</v>
      </c>
      <c r="C22">
        <v>0</v>
      </c>
      <c r="D22">
        <v>6.59</v>
      </c>
      <c r="E22">
        <v>0</v>
      </c>
    </row>
    <row r="23" spans="1:5">
      <c r="A23" t="str">
        <v>INE134E08MT1</v>
      </c>
      <c r="B23" t="str">
        <v>7.64% Power Fin NCD 233B (MD 25/08/2026)</v>
      </c>
      <c r="C23">
        <v>0</v>
      </c>
      <c r="D23">
        <v>0.94000000000000006</v>
      </c>
      <c r="E23">
        <v>0</v>
      </c>
    </row>
    <row r="24" spans="1:5">
      <c r="A24" t="str">
        <v>INE160A16UT0</v>
      </c>
      <c r="B24" t="str">
        <v>Punjab National Bank CD (MD 15/09/2026)</v>
      </c>
      <c r="C24">
        <v>0</v>
      </c>
      <c r="D24">
        <v>7.4300000000000006</v>
      </c>
      <c r="E24">
        <v>0</v>
      </c>
    </row>
    <row r="25" spans="1:5">
      <c r="A25" t="str">
        <v>INE261F08EU4</v>
      </c>
      <c r="B25" t="str">
        <v>7.44% NABARD NCD SR 26F (MD 17/07/2029)</v>
      </c>
      <c r="C25">
        <v>5.79</v>
      </c>
      <c r="D25">
        <v>0</v>
      </c>
      <c r="E25">
        <v>0</v>
      </c>
    </row>
    <row r="26" spans="1:5">
      <c r="A26" t="str">
        <v>INE261F14PF9</v>
      </c>
      <c r="B26" t="str">
        <v>National Bank For Agri &amp; Rural CP (MD 07/08/2026)</v>
      </c>
      <c r="C26">
        <v>0</v>
      </c>
      <c r="D26">
        <v>7.48</v>
      </c>
      <c r="E26">
        <v>0</v>
      </c>
    </row>
    <row r="27" spans="1:5">
      <c r="A27" t="str">
        <v>INE476A16J41</v>
      </c>
      <c r="B27" t="str">
        <v>Canara Bank CD (MD 01/09/2026)</v>
      </c>
      <c r="C27">
        <v>0</v>
      </c>
      <c r="D27">
        <v>4.66</v>
      </c>
      <c r="E27">
        <v>0</v>
      </c>
    </row>
    <row r="28" spans="1:5">
      <c r="A28" t="str">
        <v>INE514E14TJ8</v>
      </c>
      <c r="B28" t="str">
        <v>Export Import Bank of India CP (MD 21/08/2026)</v>
      </c>
      <c r="C28">
        <v>0</v>
      </c>
      <c r="D28">
        <v>4.66</v>
      </c>
      <c r="E28">
        <v>0</v>
      </c>
    </row>
    <row r="29" spans="1:5">
      <c r="A29" t="str">
        <v>INE556F08KH1</v>
      </c>
      <c r="B29" t="str">
        <v>7.43% SIDBI NCD SerI (MD 31/08/2026)</v>
      </c>
      <c r="C29">
        <v>0</v>
      </c>
      <c r="D29">
        <v>4.71</v>
      </c>
      <c r="E29">
        <v>0</v>
      </c>
    </row>
    <row r="30" spans="1:5">
      <c r="A30" t="str">
        <v>INE556F08KI9</v>
      </c>
      <c r="B30" t="str">
        <v>7.44% SIDBI NCD Ser II (MD 04/09/2026)</v>
      </c>
      <c r="C30">
        <v>0</v>
      </c>
      <c r="D30">
        <v>2.83</v>
      </c>
      <c r="E30">
        <v>0</v>
      </c>
    </row>
    <row r="31" spans="1:5">
      <c r="A31" t="str">
        <v>INE556F08KS8</v>
      </c>
      <c r="B31" t="str">
        <v>7.34% SIDBI NCD Ser III (MD 26/02/2029)</v>
      </c>
      <c r="C31">
        <v>5.7700000000000005</v>
      </c>
      <c r="D31">
        <v>0</v>
      </c>
      <c r="E31">
        <v>0</v>
      </c>
    </row>
    <row r="32" spans="1:5">
      <c r="A32" t="str">
        <v>INE557F08FS6</v>
      </c>
      <c r="B32" t="str">
        <v>7.4% National Hsg Bank Ltd NCD (16/07/2026)</v>
      </c>
      <c r="C32">
        <v>0</v>
      </c>
      <c r="D32">
        <v>4.71</v>
      </c>
      <c r="E32">
        <v>0</v>
      </c>
    </row>
    <row r="33" spans="1:5">
      <c r="A33" t="str">
        <v>INE557F08GE4</v>
      </c>
      <c r="B33" t="str">
        <v>6.80% National Housing Bank NCD (MD 02/04/2032)</v>
      </c>
      <c r="C33">
        <v>5.66</v>
      </c>
      <c r="D33">
        <v>0</v>
      </c>
      <c r="E33">
        <v>0</v>
      </c>
    </row>
    <row r="34" spans="1:5">
      <c r="A34" t="str">
        <v>INF0RQ622028</v>
      </c>
      <c r="B34" t="str">
        <v>Corporate Debt Market Development Fund Class A2</v>
      </c>
      <c r="C34">
        <v>0.44</v>
      </c>
      <c r="D34">
        <v>0.33999999999999997</v>
      </c>
      <c r="E34">
        <v>0.33999999999999997</v>
      </c>
    </row>
    <row r="50" spans="1:2">
      <c r="A50" s="3" t="s">
        <v>841</v>
      </c>
    </row>
    <row r="51" spans="1:2">
      <c r="A51" t="s">
        <v>789</v>
      </c>
      <c r="B51">
        <f>ROWS(_xlfn.ANCHORARRAY(A5))</f>
        <v>30</v>
      </c>
    </row>
    <row r="52" spans="1:2">
      <c r="A52" t="s">
        <v>790</v>
      </c>
      <c r="B52" cm="1">
        <f t="array" ref="B52">SUMPRODUCT((_xlfn.ANCHORARRAY(C5)&gt;0)*(_xlfn.ANCHORARRAY(D5)&gt;0))</f>
        <v>1</v>
      </c>
    </row>
    <row r="54" spans="1:2">
      <c r="A54" s="3" t="s">
        <v>772</v>
      </c>
      <c r="B54" s="32">
        <f>SUM(_xlfn.ANCHORARRAY(E5))</f>
        <v>0.33999999999999997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45C08-ABF9-4CDF-AC12-BA0C320DA1FC}">
  <dimension ref="A1:E54"/>
  <sheetViews>
    <sheetView topLeftCell="B3" workbookViewId="0">
      <selection activeCell="D5" sqref="D5"/>
    </sheetView>
  </sheetViews>
  <sheetFormatPr defaultRowHeight="15"/>
  <cols>
    <col min="1" max="1" width="25.140625" bestFit="1" customWidth="1"/>
    <col min="2" max="2" width="47" bestFit="1" customWidth="1"/>
    <col min="3" max="3" width="19.7109375" bestFit="1" customWidth="1"/>
    <col min="4" max="4" width="21.7109375" bestFit="1" customWidth="1"/>
    <col min="5" max="5" width="23.5703125" bestFit="1" customWidth="1"/>
  </cols>
  <sheetData>
    <row r="1" spans="1:5" ht="18.75">
      <c r="A1" s="39" t="s">
        <v>795</v>
      </c>
      <c r="B1" s="39"/>
      <c r="C1" s="39"/>
      <c r="D1" s="39"/>
      <c r="E1" s="39"/>
    </row>
    <row r="2" spans="1:5">
      <c r="A2" s="34" t="s">
        <v>796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793</v>
      </c>
      <c r="D4" s="4" t="s">
        <v>787</v>
      </c>
      <c r="E4" s="4" t="s">
        <v>788</v>
      </c>
    </row>
    <row r="5" spans="1:5">
      <c r="A5" t="str" cm="1">
        <f t="array" ref="A5:A16">_xlfn._xlws.FILTER('Debt Lookup'!$A$7:$A$100,('Debt Lookup'!$C$7:$C$100&gt;0)+('Debt Lookup'!$E$7:$E$100&gt;0))</f>
        <v>IN0020240050</v>
      </c>
      <c r="B5" t="str" cm="1">
        <f t="array" ref="B5:B16">_xlfn._xlws.FILTER('Debt Lookup'!$B$7:$B$100,('Debt Lookup'!$C$7:$C$100&gt;0)+('Debt Lookup'!$E$7:$E$100&gt;0))</f>
        <v>7.04% GOI (MD 03/06/2029)</v>
      </c>
      <c r="C5" cm="1">
        <f t="array" ref="C5:C16">_xlfn._xlws.FILTER('Debt Lookup'!$C$7:$C$100,('Debt Lookup'!$C$7:$C$100&gt;0)+('Debt Lookup'!$E$7:$E$100&gt;0))</f>
        <v>5.89</v>
      </c>
      <c r="D5" cm="1">
        <f t="array" ref="D5:D16">_xlfn._xlws.FILTER('Debt Lookup'!$E$7:$E$100,('Debt Lookup'!$C$7:$C$100&gt;0)+('Debt Lookup'!$E$7:$E$100&gt;0))</f>
        <v>0</v>
      </c>
      <c r="E5" cm="1">
        <f t="array" ref="E5:E16">_xlfn.MAP(_xlfn.ANCHORARRAY(C5),_xlfn.ANCHORARRAY(D5),_xlfn.LAMBDA(_xlpm.a,_xlpm.b,MIN(_xlpm.a,_xlpm.b)))</f>
        <v>0</v>
      </c>
    </row>
    <row r="6" spans="1:5">
      <c r="A6" t="str">
        <v>IN0020250042</v>
      </c>
      <c r="B6" t="str">
        <v>6.68% GOI (MD 07/07/2040)</v>
      </c>
      <c r="C6">
        <v>16.809999999999999</v>
      </c>
      <c r="D6">
        <v>0</v>
      </c>
      <c r="E6">
        <v>0</v>
      </c>
    </row>
    <row r="7" spans="1:5">
      <c r="A7" t="str">
        <v>IN0020250075</v>
      </c>
      <c r="B7" t="str">
        <v>7.24% GOI (MD 18/08/2055)</v>
      </c>
      <c r="C7">
        <v>34.22</v>
      </c>
      <c r="D7">
        <v>0</v>
      </c>
      <c r="E7">
        <v>0</v>
      </c>
    </row>
    <row r="8" spans="1:5">
      <c r="A8" t="str">
        <v>IN0020250091</v>
      </c>
      <c r="B8" t="str">
        <v>6.48% GOI (MD 06/10/2035)</v>
      </c>
      <c r="C8">
        <v>1.1299999999999999</v>
      </c>
      <c r="D8">
        <v>0</v>
      </c>
      <c r="E8">
        <v>0</v>
      </c>
    </row>
    <row r="9" spans="1:5">
      <c r="A9" t="str">
        <v>IN1520250144</v>
      </c>
      <c r="B9" t="str">
        <v>7.07% Gujarat SDL (MD 24/09/2032)</v>
      </c>
      <c r="C9">
        <v>0.83</v>
      </c>
      <c r="D9">
        <v>0</v>
      </c>
      <c r="E9">
        <v>0</v>
      </c>
    </row>
    <row r="10" spans="1:5">
      <c r="A10" t="str">
        <v>IN1920250074</v>
      </c>
      <c r="B10" t="str">
        <v>7.16% Karnataka SDL (MD 07/07/2031)</v>
      </c>
      <c r="C10">
        <v>5.7799999999999994</v>
      </c>
      <c r="D10">
        <v>0</v>
      </c>
      <c r="E10">
        <v>0</v>
      </c>
    </row>
    <row r="11" spans="1:5">
      <c r="A11" t="str">
        <v>IN3120250276</v>
      </c>
      <c r="B11" t="str">
        <v>7.05% Tamilnadu SDL (MD 17/09/2031)</v>
      </c>
      <c r="C11">
        <v>5.75</v>
      </c>
      <c r="D11">
        <v>0</v>
      </c>
      <c r="E11">
        <v>0</v>
      </c>
    </row>
    <row r="12" spans="1:5">
      <c r="A12" t="str">
        <v>INE134E08JQ3</v>
      </c>
      <c r="B12" t="str">
        <v>8.95% Power Fin Corp Ltd SR 178 NCD (MD 10/10/28)</v>
      </c>
      <c r="C12">
        <v>5.96</v>
      </c>
      <c r="D12">
        <v>0</v>
      </c>
      <c r="E12">
        <v>0</v>
      </c>
    </row>
    <row r="13" spans="1:5">
      <c r="A13" t="str">
        <v>INE261F08EU4</v>
      </c>
      <c r="B13" t="str">
        <v>7.44% NABARD NCD SR 26F (MD 17/07/2029)</v>
      </c>
      <c r="C13">
        <v>5.79</v>
      </c>
      <c r="D13">
        <v>0</v>
      </c>
      <c r="E13">
        <v>0</v>
      </c>
    </row>
    <row r="14" spans="1:5">
      <c r="A14" t="str">
        <v>INE556F08KS8</v>
      </c>
      <c r="B14" t="str">
        <v>7.34% SIDBI NCD Ser III (MD 26/02/2029)</v>
      </c>
      <c r="C14">
        <v>5.7700000000000005</v>
      </c>
      <c r="D14">
        <v>0</v>
      </c>
      <c r="E14">
        <v>0</v>
      </c>
    </row>
    <row r="15" spans="1:5">
      <c r="A15" t="str">
        <v>INE557F08GE4</v>
      </c>
      <c r="B15" t="str">
        <v>6.80% National Housing Bank NCD (MD 02/04/2032)</v>
      </c>
      <c r="C15">
        <v>5.66</v>
      </c>
      <c r="D15">
        <v>0</v>
      </c>
      <c r="E15">
        <v>0</v>
      </c>
    </row>
    <row r="16" spans="1:5">
      <c r="A16" t="str">
        <v>INF0RQ622028</v>
      </c>
      <c r="B16" t="str">
        <v>Corporate Debt Market Development Fund Class A2</v>
      </c>
      <c r="C16">
        <v>0.44</v>
      </c>
      <c r="D16">
        <v>0</v>
      </c>
      <c r="E16">
        <v>0</v>
      </c>
    </row>
    <row r="50" spans="1:2">
      <c r="A50" s="3" t="s">
        <v>841</v>
      </c>
    </row>
    <row r="51" spans="1:2">
      <c r="A51" t="s">
        <v>789</v>
      </c>
      <c r="B51">
        <f>ROWS(_xlfn.ANCHORARRAY(A5))</f>
        <v>12</v>
      </c>
    </row>
    <row r="52" spans="1:2">
      <c r="A52" t="s">
        <v>790</v>
      </c>
      <c r="B52" cm="1">
        <f t="array" ref="B52">SUMPRODUCT((_xlfn.ANCHORARRAY(C5)&gt;0)*(_xlfn.ANCHORARRAY(D5)&gt;0))</f>
        <v>0</v>
      </c>
    </row>
    <row r="54" spans="1:2">
      <c r="A54" s="3" t="s">
        <v>772</v>
      </c>
      <c r="B54" s="32">
        <f>SUM(_xlfn.ANCHORARRAY(E5))</f>
        <v>0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F7674-6D6E-45FB-BC5E-D14B0D7285C2}">
  <dimension ref="A1:E54"/>
  <sheetViews>
    <sheetView workbookViewId="0">
      <selection activeCell="D5" sqref="D5"/>
    </sheetView>
  </sheetViews>
  <sheetFormatPr defaultRowHeight="15"/>
  <cols>
    <col min="1" max="1" width="23.5703125" bestFit="1" customWidth="1"/>
    <col min="2" max="2" width="46.42578125" bestFit="1" customWidth="1"/>
    <col min="3" max="3" width="18.140625" bestFit="1" customWidth="1"/>
    <col min="4" max="4" width="21.7109375" bestFit="1" customWidth="1"/>
    <col min="5" max="5" width="23.5703125" bestFit="1" customWidth="1"/>
  </cols>
  <sheetData>
    <row r="1" spans="1:5" ht="18.75">
      <c r="A1" s="39" t="s">
        <v>797</v>
      </c>
      <c r="B1" s="39"/>
      <c r="C1" s="39"/>
      <c r="D1" s="39"/>
      <c r="E1" s="39"/>
    </row>
    <row r="2" spans="1:5">
      <c r="A2" s="34" t="s">
        <v>796</v>
      </c>
      <c r="B2" s="34"/>
      <c r="C2" s="34"/>
      <c r="D2" s="34"/>
      <c r="E2" s="34"/>
    </row>
    <row r="4" spans="1:5">
      <c r="A4" s="4" t="s">
        <v>21</v>
      </c>
      <c r="B4" s="4" t="s">
        <v>22</v>
      </c>
      <c r="C4" s="4" t="s">
        <v>794</v>
      </c>
      <c r="D4" s="4" t="s">
        <v>787</v>
      </c>
      <c r="E4" s="4" t="s">
        <v>788</v>
      </c>
    </row>
    <row r="5" spans="1:5">
      <c r="A5" t="str" cm="1">
        <f t="array" ref="A5:A23">_xlfn._xlws.FILTER('Debt Lookup'!$A$7:$A$100,('Debt Lookup'!$D$7:$D$100&gt;0)+('Debt Lookup'!$E$7:$E$100&gt;0))</f>
        <v>IN002025Y487</v>
      </c>
      <c r="B5" t="str" cm="1">
        <f t="array" ref="B5:B23">_xlfn._xlws.FILTER('Debt Lookup'!$B$7:$B$100,('Debt Lookup'!$D$7:$D$100&gt;0)+('Debt Lookup'!$E$7:$E$100&gt;0))</f>
        <v>182 Days Tbill (MD 03/09/2026)</v>
      </c>
      <c r="C5" cm="1">
        <f t="array" ref="C5:C23">_xlfn._xlws.FILTER('Debt Lookup'!$D$7:$D$100,('Debt Lookup'!$D$7:$D$100&gt;0)+('Debt Lookup'!$E$7:$E$100&gt;0))</f>
        <v>4.66</v>
      </c>
      <c r="D5" cm="1">
        <f t="array" ref="D5:D23">_xlfn._xlws.FILTER('Debt Lookup'!$E$7:$E$100,('Debt Lookup'!$D$7:$D$100&gt;0)+('Debt Lookup'!$E$7:$E$100&gt;0))</f>
        <v>0</v>
      </c>
      <c r="E5" cm="1">
        <f t="array" ref="E5:E23">_xlfn.MAP(_xlfn.ANCHORARRAY(C5),_xlfn.ANCHORARRAY(D5),_xlfn.LAMBDA(_xlpm.a,_xlpm.b,MIN(_xlpm.a,_xlpm.b)))</f>
        <v>0</v>
      </c>
    </row>
    <row r="6" spans="1:5">
      <c r="A6" t="str">
        <v>IN002025Z153</v>
      </c>
      <c r="B6" t="str">
        <v>364 Days Tbill (MD 09/07/2026)</v>
      </c>
      <c r="C6">
        <v>4.7</v>
      </c>
      <c r="D6">
        <v>0</v>
      </c>
      <c r="E6">
        <v>0</v>
      </c>
    </row>
    <row r="7" spans="1:5">
      <c r="A7" t="str">
        <v>IN002025Z252</v>
      </c>
      <c r="B7" t="str">
        <v>364 Days Tbill (MD 17/09/2026)</v>
      </c>
      <c r="C7">
        <v>4.6500000000000004</v>
      </c>
      <c r="D7">
        <v>0</v>
      </c>
      <c r="E7">
        <v>0</v>
      </c>
    </row>
    <row r="8" spans="1:5">
      <c r="A8" t="str">
        <v>IN002026X032</v>
      </c>
      <c r="B8" t="str">
        <v>91 Days Tbill (MD 23/07/2026)</v>
      </c>
      <c r="C8">
        <v>4.6899999999999995</v>
      </c>
      <c r="D8">
        <v>0</v>
      </c>
      <c r="E8">
        <v>0</v>
      </c>
    </row>
    <row r="9" spans="1:5">
      <c r="A9" t="str">
        <v>IN002026X040</v>
      </c>
      <c r="B9" t="str">
        <v>91 Days Tbill (MD 30/07/2026)</v>
      </c>
      <c r="C9">
        <v>6.5600000000000005</v>
      </c>
      <c r="D9">
        <v>0</v>
      </c>
      <c r="E9">
        <v>0</v>
      </c>
    </row>
    <row r="10" spans="1:5">
      <c r="A10" t="str">
        <v>IN002026X057</v>
      </c>
      <c r="B10" t="str">
        <v>91 Days Tbill (MD 06/08/2026)</v>
      </c>
      <c r="C10">
        <v>6.5500000000000007</v>
      </c>
      <c r="D10">
        <v>0</v>
      </c>
      <c r="E10">
        <v>0</v>
      </c>
    </row>
    <row r="11" spans="1:5">
      <c r="A11" t="str">
        <v>IN1520160061</v>
      </c>
      <c r="B11" t="str">
        <v>7.83% Gujarat SDL(MD 13/07/2026)</v>
      </c>
      <c r="C11">
        <v>5.65</v>
      </c>
      <c r="D11">
        <v>0</v>
      </c>
      <c r="E11">
        <v>0</v>
      </c>
    </row>
    <row r="12" spans="1:5">
      <c r="A12" t="str">
        <v>INE028A16ME8</v>
      </c>
      <c r="B12" t="str">
        <v>Bank of Baroda CD (MD 14/08/2026)</v>
      </c>
      <c r="C12">
        <v>4.67</v>
      </c>
      <c r="D12">
        <v>0</v>
      </c>
      <c r="E12">
        <v>0</v>
      </c>
    </row>
    <row r="13" spans="1:5">
      <c r="A13" t="str">
        <v>INE031A08889</v>
      </c>
      <c r="B13" t="str">
        <v>7.48% HUDCO Sr A NCD (MD 20/08/2026)</v>
      </c>
      <c r="C13">
        <v>4.71</v>
      </c>
      <c r="D13">
        <v>0</v>
      </c>
      <c r="E13">
        <v>0</v>
      </c>
    </row>
    <row r="14" spans="1:5">
      <c r="A14" t="str">
        <v>INE134E08LP1</v>
      </c>
      <c r="B14" t="str">
        <v>7.13% Power Fin Corp  NCD BS216 (MD 15/07/2026)</v>
      </c>
      <c r="C14">
        <v>6.59</v>
      </c>
      <c r="D14">
        <v>0</v>
      </c>
      <c r="E14">
        <v>0</v>
      </c>
    </row>
    <row r="15" spans="1:5">
      <c r="A15" t="str">
        <v>INE134E08MT1</v>
      </c>
      <c r="B15" t="str">
        <v>7.64% Power Fin NCD 233B (MD 25/08/2026)</v>
      </c>
      <c r="C15">
        <v>0.94000000000000006</v>
      </c>
      <c r="D15">
        <v>0</v>
      </c>
      <c r="E15">
        <v>0</v>
      </c>
    </row>
    <row r="16" spans="1:5">
      <c r="A16" t="str">
        <v>INE160A16UT0</v>
      </c>
      <c r="B16" t="str">
        <v>Punjab National Bank CD (MD 15/09/2026)</v>
      </c>
      <c r="C16">
        <v>7.4300000000000006</v>
      </c>
      <c r="D16">
        <v>0</v>
      </c>
      <c r="E16">
        <v>0</v>
      </c>
    </row>
    <row r="17" spans="1:5">
      <c r="A17" t="str">
        <v>INE261F14PF9</v>
      </c>
      <c r="B17" t="str">
        <v>National Bank For Agri &amp; Rural CP (MD 07/08/2026)</v>
      </c>
      <c r="C17">
        <v>7.48</v>
      </c>
      <c r="D17">
        <v>0</v>
      </c>
      <c r="E17">
        <v>0</v>
      </c>
    </row>
    <row r="18" spans="1:5">
      <c r="A18" t="str">
        <v>INE476A16J41</v>
      </c>
      <c r="B18" t="str">
        <v>Canara Bank CD (MD 01/09/2026)</v>
      </c>
      <c r="C18">
        <v>4.66</v>
      </c>
      <c r="D18">
        <v>0</v>
      </c>
      <c r="E18">
        <v>0</v>
      </c>
    </row>
    <row r="19" spans="1:5">
      <c r="A19" t="str">
        <v>INE514E14TJ8</v>
      </c>
      <c r="B19" t="str">
        <v>Export Import Bank of India CP (MD 21/08/2026)</v>
      </c>
      <c r="C19">
        <v>4.66</v>
      </c>
      <c r="D19">
        <v>0</v>
      </c>
      <c r="E19">
        <v>0</v>
      </c>
    </row>
    <row r="20" spans="1:5">
      <c r="A20" t="str">
        <v>INE556F08KH1</v>
      </c>
      <c r="B20" t="str">
        <v>7.43% SIDBI NCD SerI (MD 31/08/2026)</v>
      </c>
      <c r="C20">
        <v>4.71</v>
      </c>
      <c r="D20">
        <v>0</v>
      </c>
      <c r="E20">
        <v>0</v>
      </c>
    </row>
    <row r="21" spans="1:5">
      <c r="A21" t="str">
        <v>INE556F08KI9</v>
      </c>
      <c r="B21" t="str">
        <v>7.44% SIDBI NCD Ser II (MD 04/09/2026)</v>
      </c>
      <c r="C21">
        <v>2.83</v>
      </c>
      <c r="D21">
        <v>0</v>
      </c>
      <c r="E21">
        <v>0</v>
      </c>
    </row>
    <row r="22" spans="1:5">
      <c r="A22" t="str">
        <v>INE557F08FS6</v>
      </c>
      <c r="B22" t="str">
        <v>7.4% National Hsg Bank Ltd NCD (16/07/2026)</v>
      </c>
      <c r="C22">
        <v>4.71</v>
      </c>
      <c r="D22">
        <v>0</v>
      </c>
      <c r="E22">
        <v>0</v>
      </c>
    </row>
    <row r="23" spans="1:5">
      <c r="A23" t="str">
        <v>INF0RQ622028</v>
      </c>
      <c r="B23" t="str">
        <v>Corporate Debt Market Development Fund Class A2</v>
      </c>
      <c r="C23">
        <v>0.33999999999999997</v>
      </c>
      <c r="D23">
        <v>0</v>
      </c>
      <c r="E23">
        <v>0</v>
      </c>
    </row>
    <row r="50" spans="1:2">
      <c r="A50" s="3" t="s">
        <v>841</v>
      </c>
    </row>
    <row r="51" spans="1:2">
      <c r="A51" t="s">
        <v>789</v>
      </c>
      <c r="B51">
        <f>ROWS(_xlfn.ANCHORARRAY(A5))</f>
        <v>19</v>
      </c>
    </row>
    <row r="52" spans="1:2">
      <c r="A52" t="s">
        <v>790</v>
      </c>
      <c r="B52" cm="1">
        <f t="array" ref="B52">SUMPRODUCT((_xlfn.ANCHORARRAY(C5)&gt;0)*(_xlfn.ANCHORARRAY(D5)&gt;0))</f>
        <v>0</v>
      </c>
    </row>
    <row r="54" spans="1:2">
      <c r="A54" s="3" t="s">
        <v>772</v>
      </c>
      <c r="B54" s="32">
        <f>SUM(_xlfn.ANCHORARRAY(E5))</f>
        <v>0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8FBA3-C1D4-4C64-A532-E8AB026E1FC5}">
  <dimension ref="A1:E154"/>
  <sheetViews>
    <sheetView workbookViewId="0">
      <selection sqref="A1:F1"/>
    </sheetView>
  </sheetViews>
  <sheetFormatPr defaultRowHeight="15"/>
  <sheetData>
    <row r="1" spans="1:5">
      <c r="A1" s="43" t="s">
        <v>798</v>
      </c>
      <c r="B1" s="43"/>
      <c r="C1" s="43"/>
      <c r="D1" s="43"/>
      <c r="E1" s="43"/>
    </row>
    <row r="2" spans="1:5">
      <c r="A2" s="34" t="s">
        <v>799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787</v>
      </c>
      <c r="D4" s="3" t="s">
        <v>770</v>
      </c>
      <c r="E4" s="3" t="s">
        <v>788</v>
      </c>
    </row>
    <row r="5" spans="1:5">
      <c r="A5" t="str" cm="1">
        <f t="array" ref="A5:A83">_xlfn._xlws.FILTER('Equity Lookup'!$A$7:$A$200,('Equity Lookup'!$H$7:$H$200&gt;0)+('Equity Lookup'!$D$7:$D$200&gt;0))</f>
        <v>IN0020230119</v>
      </c>
      <c r="B5" t="str" cm="1">
        <f t="array" ref="B5:B83">_xlfn._xlws.FILTER('Equity Lookup'!$B$7:$B$200,('Equity Lookup'!$H$7:$H$200&gt;0)+('Equity Lookup'!$D$7:$D$200&gt;0))</f>
        <v>7.33% GOI (MD 30/10/2026)</v>
      </c>
      <c r="C5" cm="1">
        <f t="array" ref="C5:C83">_xlfn._xlws.FILTER('Equity Lookup'!$H$7:$H$200,('Equity Lookup'!$H$7:$H$200&gt;0)+('Equity Lookup'!$D$7:$D$200&gt;0))</f>
        <v>0.79</v>
      </c>
      <c r="D5" cm="1">
        <f t="array" ref="D5:D83">_xlfn._xlws.FILTER('Equity Lookup'!$D$7:$D$200,('Equity Lookup'!$H$7:$H$200&gt;0)+('Equity Lookup'!$D$7:$D$200&gt;0))</f>
        <v>0</v>
      </c>
      <c r="E5" cm="1">
        <f t="array" ref="E5:E83">_xlfn.MAP(_xlfn.ANCHORARRAY(C5),_xlfn.ANCHORARRAY(D5),_xlfn.LAMBDA(_xlpm.a,_xlpm.b,MIN(_xlpm.a,_xlpm.b)))</f>
        <v>0</v>
      </c>
    </row>
    <row r="6" spans="1:5">
      <c r="A6" t="str">
        <v>IN0020250075</v>
      </c>
      <c r="B6" t="str">
        <v>7.24% GOI (MD 18/08/2055)</v>
      </c>
      <c r="C6">
        <v>1.91</v>
      </c>
      <c r="D6">
        <v>0</v>
      </c>
      <c r="E6">
        <v>0</v>
      </c>
    </row>
    <row r="7" spans="1:5">
      <c r="A7" t="str">
        <v>IN0020260025</v>
      </c>
      <c r="B7" t="str">
        <v>6.94% GOI (MD 11/05/2036)</v>
      </c>
      <c r="C7">
        <v>1.78</v>
      </c>
      <c r="D7">
        <v>0</v>
      </c>
      <c r="E7">
        <v>0</v>
      </c>
    </row>
    <row r="8" spans="1:5">
      <c r="A8" t="str">
        <v>IN3120240681</v>
      </c>
      <c r="B8" t="str">
        <v>6.89% Tamilnadu SDL (MD 19/09/2028)</v>
      </c>
      <c r="C8">
        <v>17.61</v>
      </c>
      <c r="D8">
        <v>0</v>
      </c>
      <c r="E8">
        <v>0</v>
      </c>
    </row>
    <row r="9" spans="1:5">
      <c r="A9" t="str">
        <v>IN3120250391</v>
      </c>
      <c r="B9" t="str">
        <v>6.55% Tamilnadu SDL (MD 19/11/2029)</v>
      </c>
      <c r="C9">
        <v>8.6999999999999993</v>
      </c>
      <c r="D9">
        <v>0</v>
      </c>
      <c r="E9">
        <v>0</v>
      </c>
    </row>
    <row r="10" spans="1:5">
      <c r="A10" t="str">
        <v>INE009A01021</v>
      </c>
      <c r="B10" t="str">
        <v>Infosys Ltd</v>
      </c>
      <c r="C10">
        <v>2.35</v>
      </c>
      <c r="D10">
        <v>2</v>
      </c>
      <c r="E10">
        <v>2</v>
      </c>
    </row>
    <row r="11" spans="1:5">
      <c r="A11" t="str">
        <v>INE021A01026</v>
      </c>
      <c r="B11" t="str">
        <v>Asian Paints Ltd</v>
      </c>
      <c r="C11">
        <v>0.48</v>
      </c>
      <c r="D11">
        <v>0</v>
      </c>
      <c r="E11">
        <v>0</v>
      </c>
    </row>
    <row r="12" spans="1:5">
      <c r="A12" t="str">
        <v>INE030A01027</v>
      </c>
      <c r="B12" t="str">
        <v>Hindustan Unilever Ltd</v>
      </c>
      <c r="C12">
        <v>0.70000000000000007</v>
      </c>
      <c r="D12">
        <v>0</v>
      </c>
      <c r="E12">
        <v>0</v>
      </c>
    </row>
    <row r="13" spans="1:5">
      <c r="A13" t="str">
        <v>INE040A01034</v>
      </c>
      <c r="B13" t="str">
        <v>HDFC Bank Ltd</v>
      </c>
      <c r="C13">
        <v>4.7699999999999996</v>
      </c>
      <c r="D13">
        <v>4.37</v>
      </c>
      <c r="E13">
        <v>4.37</v>
      </c>
    </row>
    <row r="14" spans="1:5">
      <c r="A14" t="str">
        <v>INE059A01026</v>
      </c>
      <c r="B14" t="str">
        <v>Cipla Ltd</v>
      </c>
      <c r="C14">
        <v>1.54</v>
      </c>
      <c r="D14">
        <v>0</v>
      </c>
      <c r="E14">
        <v>0</v>
      </c>
    </row>
    <row r="15" spans="1:5">
      <c r="A15" t="str">
        <v>INE062A01020</v>
      </c>
      <c r="B15" t="str">
        <v>State Bank of India</v>
      </c>
      <c r="C15">
        <v>2.52</v>
      </c>
      <c r="D15">
        <v>0</v>
      </c>
      <c r="E15">
        <v>0</v>
      </c>
    </row>
    <row r="16" spans="1:5">
      <c r="A16" t="str">
        <v>INE066A01021</v>
      </c>
      <c r="B16" t="str">
        <v>Eicher Motors Limited</v>
      </c>
      <c r="C16">
        <v>0.79</v>
      </c>
      <c r="D16">
        <v>1.82</v>
      </c>
      <c r="E16">
        <v>0.79</v>
      </c>
    </row>
    <row r="17" spans="1:5">
      <c r="A17" t="str">
        <v>INE075A01022</v>
      </c>
      <c r="B17" t="str">
        <v>Wipro Ltd</v>
      </c>
      <c r="C17">
        <v>0.67999999999999994</v>
      </c>
      <c r="D17">
        <v>0.51</v>
      </c>
      <c r="E17">
        <v>0.51</v>
      </c>
    </row>
    <row r="18" spans="1:5">
      <c r="A18" t="str">
        <v>INE07Y701011</v>
      </c>
      <c r="B18" t="str">
        <v>Hitachi Energy India Limited</v>
      </c>
      <c r="C18">
        <v>0</v>
      </c>
      <c r="D18">
        <v>2.35</v>
      </c>
      <c r="E18">
        <v>0</v>
      </c>
    </row>
    <row r="19" spans="1:5">
      <c r="A19" t="str">
        <v>INE081A01020</v>
      </c>
      <c r="B19" t="str">
        <v>Tata Steel Ltd</v>
      </c>
      <c r="C19">
        <v>0.86999999999999988</v>
      </c>
      <c r="D19">
        <v>0</v>
      </c>
      <c r="E19">
        <v>0</v>
      </c>
    </row>
    <row r="20" spans="1:5">
      <c r="A20" t="str">
        <v>INE089A01031</v>
      </c>
      <c r="B20" t="str">
        <v>Dr Reddys Laboratories Ltd</v>
      </c>
      <c r="C20">
        <v>1.24</v>
      </c>
      <c r="D20">
        <v>0</v>
      </c>
      <c r="E20">
        <v>0</v>
      </c>
    </row>
    <row r="21" spans="1:5">
      <c r="A21" t="str">
        <v>INE090A01021</v>
      </c>
      <c r="B21" t="str">
        <v>ICICI Bank Ltd</v>
      </c>
      <c r="C21">
        <v>4.3999999999999995</v>
      </c>
      <c r="D21">
        <v>0</v>
      </c>
      <c r="E21">
        <v>0</v>
      </c>
    </row>
    <row r="22" spans="1:5">
      <c r="A22" t="str">
        <v>INE092A01019</v>
      </c>
      <c r="B22" t="str">
        <v>Tata Chemicals Ltd</v>
      </c>
      <c r="C22">
        <v>0</v>
      </c>
      <c r="D22">
        <v>1.1199999999999999</v>
      </c>
      <c r="E22">
        <v>0</v>
      </c>
    </row>
    <row r="23" spans="1:5">
      <c r="A23" t="str">
        <v>INE095A01012</v>
      </c>
      <c r="B23" t="str">
        <v>Indusind Bank Ltd</v>
      </c>
      <c r="C23">
        <v>1.24</v>
      </c>
      <c r="D23">
        <v>0.91999999999999993</v>
      </c>
      <c r="E23">
        <v>0.91999999999999993</v>
      </c>
    </row>
    <row r="24" spans="1:5">
      <c r="A24" t="str">
        <v>INE0KCE01017</v>
      </c>
      <c r="B24" t="str">
        <v>Eureka Forbes Ltd</v>
      </c>
      <c r="C24">
        <v>0</v>
      </c>
      <c r="D24">
        <v>0.98</v>
      </c>
      <c r="E24">
        <v>0</v>
      </c>
    </row>
    <row r="25" spans="1:5">
      <c r="A25" t="str">
        <v>INE0V6F01027</v>
      </c>
      <c r="B25" t="str">
        <v>Hyundai Motor India Ltd</v>
      </c>
      <c r="C25">
        <v>0</v>
      </c>
      <c r="D25">
        <v>1.02</v>
      </c>
      <c r="E25">
        <v>0</v>
      </c>
    </row>
    <row r="26" spans="1:5">
      <c r="A26" t="str">
        <v>INE101A01026</v>
      </c>
      <c r="B26" t="str">
        <v>Mahindra &amp; Mahindra Ltd</v>
      </c>
      <c r="C26">
        <v>0.77999999999999992</v>
      </c>
      <c r="D26">
        <v>2.16</v>
      </c>
      <c r="E26">
        <v>0.77999999999999992</v>
      </c>
    </row>
    <row r="27" spans="1:5">
      <c r="A27" t="str">
        <v>INE111A01025</v>
      </c>
      <c r="B27" t="str">
        <v>Container Corporation of India Ltd</v>
      </c>
      <c r="C27">
        <v>1.92</v>
      </c>
      <c r="D27">
        <v>0</v>
      </c>
      <c r="E27">
        <v>0</v>
      </c>
    </row>
    <row r="28" spans="1:5">
      <c r="A28" t="str">
        <v>INE115A01026</v>
      </c>
      <c r="B28" t="str">
        <v>LIC Housing Finance Ltd</v>
      </c>
      <c r="C28">
        <v>0.71000000000000008</v>
      </c>
      <c r="D28">
        <v>0</v>
      </c>
      <c r="E28">
        <v>0</v>
      </c>
    </row>
    <row r="29" spans="1:5">
      <c r="A29" t="str">
        <v>INE117A01022</v>
      </c>
      <c r="B29" t="str">
        <v>ABB India Ltd</v>
      </c>
      <c r="C29">
        <v>0</v>
      </c>
      <c r="D29">
        <v>1.23</v>
      </c>
      <c r="E29">
        <v>0</v>
      </c>
    </row>
    <row r="30" spans="1:5">
      <c r="A30" t="str">
        <v>INE118D01016</v>
      </c>
      <c r="B30" t="str">
        <v>Nuvoco Vistas Corporation Limited</v>
      </c>
      <c r="C30">
        <v>1.6500000000000001</v>
      </c>
      <c r="D30">
        <v>0.96</v>
      </c>
      <c r="E30">
        <v>0.96</v>
      </c>
    </row>
    <row r="31" spans="1:5">
      <c r="A31" t="str">
        <v>INE123W01016</v>
      </c>
      <c r="B31" t="str">
        <v>SBI Life Insurance Company Limited</v>
      </c>
      <c r="C31">
        <v>0.35000000000000003</v>
      </c>
      <c r="D31">
        <v>0</v>
      </c>
      <c r="E31">
        <v>0</v>
      </c>
    </row>
    <row r="32" spans="1:5">
      <c r="A32" t="str">
        <v>INE151A01013</v>
      </c>
      <c r="B32" t="str">
        <v>Tata Communications Ltd</v>
      </c>
      <c r="C32">
        <v>0</v>
      </c>
      <c r="D32">
        <v>1.34</v>
      </c>
      <c r="E32">
        <v>0</v>
      </c>
    </row>
    <row r="33" spans="1:5">
      <c r="A33" t="str">
        <v>INE155A01022</v>
      </c>
      <c r="B33" t="str">
        <v>Tata Motors Passenger Vehicles Limited</v>
      </c>
      <c r="C33">
        <v>0.21</v>
      </c>
      <c r="D33">
        <v>0</v>
      </c>
      <c r="E33">
        <v>0</v>
      </c>
    </row>
    <row r="34" spans="1:5">
      <c r="A34" t="str">
        <v>INE158A01026</v>
      </c>
      <c r="B34" t="str">
        <v>Hero MotoCorp Ltd</v>
      </c>
      <c r="C34">
        <v>1.5699999999999998</v>
      </c>
      <c r="D34">
        <v>1.3299999999999998</v>
      </c>
      <c r="E34">
        <v>1.3299999999999998</v>
      </c>
    </row>
    <row r="35" spans="1:5">
      <c r="A35" t="str">
        <v>INE171A01029</v>
      </c>
      <c r="B35" t="str">
        <v>The Federal Bank Limited</v>
      </c>
      <c r="C35">
        <v>0</v>
      </c>
      <c r="D35">
        <v>3.18</v>
      </c>
      <c r="E35">
        <v>0</v>
      </c>
    </row>
    <row r="36" spans="1:5">
      <c r="A36" t="str">
        <v>INE172A01027</v>
      </c>
      <c r="B36" t="str">
        <v>Castrol India Ltd</v>
      </c>
      <c r="C36">
        <v>0</v>
      </c>
      <c r="D36">
        <v>1.87</v>
      </c>
      <c r="E36">
        <v>0</v>
      </c>
    </row>
    <row r="37" spans="1:5">
      <c r="A37" t="str">
        <v>INE176B01034</v>
      </c>
      <c r="B37" t="str">
        <v>Havells India Ltd</v>
      </c>
      <c r="C37">
        <v>0</v>
      </c>
      <c r="D37">
        <v>1.6199999999999999</v>
      </c>
      <c r="E37">
        <v>0</v>
      </c>
    </row>
    <row r="38" spans="1:5">
      <c r="A38" t="str">
        <v>INE192A01025</v>
      </c>
      <c r="B38" t="str">
        <v>Tata Consumer Products Ltd</v>
      </c>
      <c r="C38">
        <v>0.22</v>
      </c>
      <c r="D38">
        <v>0</v>
      </c>
      <c r="E38">
        <v>0</v>
      </c>
    </row>
    <row r="39" spans="1:5">
      <c r="A39" t="str">
        <v>INE196A01026</v>
      </c>
      <c r="B39" t="str">
        <v>Marico Ltd</v>
      </c>
      <c r="C39">
        <v>0</v>
      </c>
      <c r="D39">
        <v>3.83</v>
      </c>
      <c r="E39">
        <v>0</v>
      </c>
    </row>
    <row r="40" spans="1:5">
      <c r="A40" t="str">
        <v>INE1TAE01010</v>
      </c>
      <c r="B40" t="str">
        <v>Tata Motors Ltd</v>
      </c>
      <c r="C40">
        <v>0.25</v>
      </c>
      <c r="D40">
        <v>0</v>
      </c>
      <c r="E40">
        <v>0</v>
      </c>
    </row>
    <row r="41" spans="1:5">
      <c r="A41" t="str">
        <v>INE225D01027</v>
      </c>
      <c r="B41" t="str">
        <v>Symphony Ltd</v>
      </c>
      <c r="C41">
        <v>0</v>
      </c>
      <c r="D41">
        <v>0.82000000000000006</v>
      </c>
      <c r="E41">
        <v>0</v>
      </c>
    </row>
    <row r="42" spans="1:5">
      <c r="A42" t="str">
        <v>INE226A01021</v>
      </c>
      <c r="B42" t="str">
        <v>Voltas Ltd</v>
      </c>
      <c r="C42">
        <v>0</v>
      </c>
      <c r="D42">
        <v>1.44</v>
      </c>
      <c r="E42">
        <v>0</v>
      </c>
    </row>
    <row r="43" spans="1:5">
      <c r="A43" t="str">
        <v>INE237A01036</v>
      </c>
      <c r="B43" t="str">
        <v>Kotak Mahindra Bank Ltd</v>
      </c>
      <c r="C43">
        <v>2.4699999999999998</v>
      </c>
      <c r="D43">
        <v>2.74</v>
      </c>
      <c r="E43">
        <v>2.4699999999999998</v>
      </c>
    </row>
    <row r="44" spans="1:5">
      <c r="A44" t="str">
        <v>INE238A01034</v>
      </c>
      <c r="B44" t="str">
        <v>Axis Bank Ltd</v>
      </c>
      <c r="C44">
        <v>2.2200000000000002</v>
      </c>
      <c r="D44">
        <v>0</v>
      </c>
      <c r="E44">
        <v>0</v>
      </c>
    </row>
    <row r="45" spans="1:5">
      <c r="A45" t="str">
        <v>INE239A01024</v>
      </c>
      <c r="B45" t="str">
        <v>Nestle India Limited</v>
      </c>
      <c r="C45">
        <v>0.4</v>
      </c>
      <c r="D45">
        <v>0</v>
      </c>
      <c r="E45">
        <v>0</v>
      </c>
    </row>
    <row r="46" spans="1:5">
      <c r="A46" t="str">
        <v>INE259A01022</v>
      </c>
      <c r="B46" t="str">
        <v>Colgate Palmolive India Ltd</v>
      </c>
      <c r="C46">
        <v>0</v>
      </c>
      <c r="D46">
        <v>0.95</v>
      </c>
      <c r="E46">
        <v>0</v>
      </c>
    </row>
    <row r="47" spans="1:5">
      <c r="A47" t="str">
        <v>INE262H01021</v>
      </c>
      <c r="B47" t="str">
        <v>Persistent Systems Ltd</v>
      </c>
      <c r="C47">
        <v>0</v>
      </c>
      <c r="D47">
        <v>2.6599999999999997</v>
      </c>
      <c r="E47">
        <v>0</v>
      </c>
    </row>
    <row r="48" spans="1:5">
      <c r="A48" t="str">
        <v>INE280A01028</v>
      </c>
      <c r="B48" t="str">
        <v>Titan Company Limited</v>
      </c>
      <c r="C48">
        <v>0.62</v>
      </c>
      <c r="D48">
        <v>1.9900000000000002</v>
      </c>
      <c r="E48">
        <v>0.62</v>
      </c>
    </row>
    <row r="49" spans="1:5">
      <c r="A49" t="str">
        <v>INE285A01027</v>
      </c>
      <c r="B49" t="str">
        <v>Elgi Equipments Ltd</v>
      </c>
      <c r="C49">
        <v>0</v>
      </c>
      <c r="D49">
        <v>1.0900000000000001</v>
      </c>
      <c r="E49">
        <v>0</v>
      </c>
    </row>
    <row r="50" spans="1:5">
      <c r="A50" t="str">
        <v>INE296A01032</v>
      </c>
      <c r="B50" t="str">
        <v>Bajaj Finance Ltd</v>
      </c>
      <c r="C50">
        <v>1.34</v>
      </c>
      <c r="D50">
        <v>3.4299999999999997</v>
      </c>
      <c r="E50">
        <v>1.34</v>
      </c>
    </row>
    <row r="51" spans="1:5">
      <c r="A51" t="str">
        <v>INE299U01018</v>
      </c>
      <c r="B51" t="str">
        <v>Crompton Greaves Consumer Electricals Limited</v>
      </c>
      <c r="C51">
        <v>2.2399999999999998</v>
      </c>
      <c r="D51">
        <v>1.78</v>
      </c>
      <c r="E51">
        <v>1.78</v>
      </c>
    </row>
    <row r="52" spans="1:5">
      <c r="A52" t="str">
        <v>INE323A01026</v>
      </c>
      <c r="B52" t="str">
        <v>Bosch Ltd</v>
      </c>
      <c r="C52">
        <v>0</v>
      </c>
      <c r="D52">
        <v>2.46</v>
      </c>
      <c r="E52">
        <v>0</v>
      </c>
    </row>
    <row r="53" spans="1:5">
      <c r="A53" t="str">
        <v>INE371P01015</v>
      </c>
      <c r="B53" t="str">
        <v>Amber Enterprises India Limited</v>
      </c>
      <c r="C53">
        <v>0</v>
      </c>
      <c r="D53">
        <v>1.78</v>
      </c>
      <c r="E53">
        <v>0</v>
      </c>
    </row>
    <row r="54" spans="1:5">
      <c r="A54" t="str">
        <v>INE387A01021</v>
      </c>
      <c r="B54" t="str">
        <v>Sundram Fasteners Ltd</v>
      </c>
      <c r="C54">
        <v>0</v>
      </c>
      <c r="D54">
        <v>1.1400000000000001</v>
      </c>
      <c r="E54">
        <v>0</v>
      </c>
    </row>
    <row r="55" spans="1:5">
      <c r="A55" t="str">
        <v>INE397D01024</v>
      </c>
      <c r="B55" t="str">
        <v>Bharti Airtel Ltd</v>
      </c>
      <c r="C55">
        <v>1.27</v>
      </c>
      <c r="D55">
        <v>0</v>
      </c>
      <c r="E55">
        <v>0</v>
      </c>
    </row>
    <row r="56" spans="1:5">
      <c r="A56" t="str">
        <v>INE398R01022</v>
      </c>
      <c r="B56" t="str">
        <v>Syngene International Ltd</v>
      </c>
      <c r="C56">
        <v>0</v>
      </c>
      <c r="D56">
        <v>0.95</v>
      </c>
      <c r="E56">
        <v>0</v>
      </c>
    </row>
    <row r="57" spans="1:5">
      <c r="A57" t="str">
        <v>INE410B01037</v>
      </c>
      <c r="B57" t="str">
        <v>Vinati Organics Limited</v>
      </c>
      <c r="C57">
        <v>0</v>
      </c>
      <c r="D57">
        <v>1</v>
      </c>
      <c r="E57">
        <v>0</v>
      </c>
    </row>
    <row r="58" spans="1:5">
      <c r="A58" t="str">
        <v>INE410P01011</v>
      </c>
      <c r="B58" t="str">
        <v>Narayana Hrudayalaya Limited</v>
      </c>
      <c r="C58">
        <v>0</v>
      </c>
      <c r="D58">
        <v>1.9900000000000002</v>
      </c>
      <c r="E58">
        <v>0</v>
      </c>
    </row>
    <row r="59" spans="1:5">
      <c r="A59" t="str">
        <v>INE429E01023</v>
      </c>
      <c r="B59" t="str">
        <v>Safari Industries (India) Limited</v>
      </c>
      <c r="C59">
        <v>0</v>
      </c>
      <c r="D59">
        <v>1.1299999999999999</v>
      </c>
      <c r="E59">
        <v>0</v>
      </c>
    </row>
    <row r="60" spans="1:5">
      <c r="A60" t="str">
        <v>INE467B01029</v>
      </c>
      <c r="B60" t="str">
        <v>Tata Consultancy Services Ltd</v>
      </c>
      <c r="C60">
        <v>2.48</v>
      </c>
      <c r="D60">
        <v>1.6099999999999999</v>
      </c>
      <c r="E60">
        <v>1.6099999999999999</v>
      </c>
    </row>
    <row r="61" spans="1:5">
      <c r="A61" t="str">
        <v>INE494B01023</v>
      </c>
      <c r="B61" t="str">
        <v>TVS Motor Company Ltd</v>
      </c>
      <c r="C61">
        <v>0</v>
      </c>
      <c r="D61">
        <v>5.29</v>
      </c>
      <c r="E61">
        <v>0</v>
      </c>
    </row>
    <row r="62" spans="1:5">
      <c r="A62" t="str">
        <v>INE570A01022</v>
      </c>
      <c r="B62" t="str">
        <v>ION Exchange (India) Limited</v>
      </c>
      <c r="C62">
        <v>0</v>
      </c>
      <c r="D62">
        <v>2.21</v>
      </c>
      <c r="E62">
        <v>0</v>
      </c>
    </row>
    <row r="63" spans="1:5">
      <c r="A63" t="str">
        <v>INE575P01011</v>
      </c>
      <c r="B63" t="str">
        <v>Star Health and Allied Insurance Co Ltd</v>
      </c>
      <c r="C63">
        <v>2.09</v>
      </c>
      <c r="D63">
        <v>0</v>
      </c>
      <c r="E63">
        <v>0</v>
      </c>
    </row>
    <row r="64" spans="1:5">
      <c r="A64" t="str">
        <v>INE585B01010</v>
      </c>
      <c r="B64" t="str">
        <v>Maruti Suzuki India Ltd</v>
      </c>
      <c r="C64">
        <v>0.71000000000000008</v>
      </c>
      <c r="D64">
        <v>1.96</v>
      </c>
      <c r="E64">
        <v>0.71000000000000008</v>
      </c>
    </row>
    <row r="65" spans="1:5">
      <c r="A65" t="str">
        <v>INE596I01020</v>
      </c>
      <c r="B65" t="str">
        <v>Computer Age Management Services Limited</v>
      </c>
      <c r="C65">
        <v>0</v>
      </c>
      <c r="D65">
        <v>2.19</v>
      </c>
      <c r="E65">
        <v>0</v>
      </c>
    </row>
    <row r="66" spans="1:5">
      <c r="A66" t="str">
        <v>INE600L01024</v>
      </c>
      <c r="B66" t="str">
        <v>Dr. Lal Pathlabs Limited</v>
      </c>
      <c r="C66">
        <v>0</v>
      </c>
      <c r="D66">
        <v>1.5699999999999998</v>
      </c>
      <c r="E66">
        <v>0</v>
      </c>
    </row>
    <row r="67" spans="1:5">
      <c r="A67" t="str">
        <v>INE613A01020</v>
      </c>
      <c r="B67" t="str">
        <v>Rallis India Ltd</v>
      </c>
      <c r="C67">
        <v>0</v>
      </c>
      <c r="D67">
        <v>1.53</v>
      </c>
      <c r="E67">
        <v>0</v>
      </c>
    </row>
    <row r="68" spans="1:5">
      <c r="A68" t="str">
        <v>INE669C01036</v>
      </c>
      <c r="B68" t="str">
        <v>Tech Mahindra Ltd</v>
      </c>
      <c r="C68">
        <v>0.73</v>
      </c>
      <c r="D68">
        <v>0</v>
      </c>
      <c r="E68">
        <v>0</v>
      </c>
    </row>
    <row r="69" spans="1:5">
      <c r="A69" t="str">
        <v>INE726G01019</v>
      </c>
      <c r="B69" t="str">
        <v>ICICI Prudential Life Insurance Company Limited</v>
      </c>
      <c r="C69">
        <v>1.96</v>
      </c>
      <c r="D69">
        <v>2.09</v>
      </c>
      <c r="E69">
        <v>1.96</v>
      </c>
    </row>
    <row r="70" spans="1:5">
      <c r="A70" t="str">
        <v>INE733E01010</v>
      </c>
      <c r="B70" t="str">
        <v>NTPC Ltd</v>
      </c>
      <c r="C70">
        <v>0.64</v>
      </c>
      <c r="D70">
        <v>0</v>
      </c>
      <c r="E70">
        <v>0</v>
      </c>
    </row>
    <row r="71" spans="1:5">
      <c r="A71" t="str">
        <v>INE736A01011</v>
      </c>
      <c r="B71" t="str">
        <v>Central Depository Services (India) Limited</v>
      </c>
      <c r="C71">
        <v>0</v>
      </c>
      <c r="D71">
        <v>2.0099999999999998</v>
      </c>
      <c r="E71">
        <v>0</v>
      </c>
    </row>
    <row r="72" spans="1:5">
      <c r="A72" t="str">
        <v>INE752E01010</v>
      </c>
      <c r="B72" t="str">
        <v>Power Grid Corporation of India Ltd</v>
      </c>
      <c r="C72">
        <v>0.44</v>
      </c>
      <c r="D72">
        <v>0</v>
      </c>
      <c r="E72">
        <v>0</v>
      </c>
    </row>
    <row r="73" spans="1:5">
      <c r="A73" t="str">
        <v>INE765G01017</v>
      </c>
      <c r="B73" t="str">
        <v>ICICI Lombard General Insurance Company Ltd</v>
      </c>
      <c r="C73">
        <v>0</v>
      </c>
      <c r="D73">
        <v>2.41</v>
      </c>
      <c r="E73">
        <v>0</v>
      </c>
    </row>
    <row r="74" spans="1:5">
      <c r="A74" t="str">
        <v>INE795G01014</v>
      </c>
      <c r="B74" t="str">
        <v>HDFC Life Insurance Company Limited</v>
      </c>
      <c r="C74">
        <v>0.48</v>
      </c>
      <c r="D74">
        <v>2.93</v>
      </c>
      <c r="E74">
        <v>0.48</v>
      </c>
    </row>
    <row r="75" spans="1:5">
      <c r="A75" t="str">
        <v>INE818H01020</v>
      </c>
      <c r="B75" t="str">
        <v>LT Foods Ltd</v>
      </c>
      <c r="C75">
        <v>0</v>
      </c>
      <c r="D75">
        <v>1.78</v>
      </c>
      <c r="E75">
        <v>0</v>
      </c>
    </row>
    <row r="76" spans="1:5">
      <c r="A76" t="str">
        <v>INE844O01030</v>
      </c>
      <c r="B76" t="str">
        <v>Gujarat Gas Ltd</v>
      </c>
      <c r="C76">
        <v>0.72</v>
      </c>
      <c r="D76">
        <v>0</v>
      </c>
      <c r="E76">
        <v>0</v>
      </c>
    </row>
    <row r="77" spans="1:5">
      <c r="A77" t="str">
        <v>INE860A01027</v>
      </c>
      <c r="B77" t="str">
        <v>HCL Technologies Ltd</v>
      </c>
      <c r="C77">
        <v>0.63</v>
      </c>
      <c r="D77">
        <v>1.51</v>
      </c>
      <c r="E77">
        <v>0.63</v>
      </c>
    </row>
    <row r="78" spans="1:5">
      <c r="A78" t="str">
        <v>INE917I01010</v>
      </c>
      <c r="B78" t="str">
        <v>Bajaj Auto Ltd</v>
      </c>
      <c r="C78">
        <v>0.57999999999999996</v>
      </c>
      <c r="D78">
        <v>1.53</v>
      </c>
      <c r="E78">
        <v>0.57999999999999996</v>
      </c>
    </row>
    <row r="79" spans="1:5">
      <c r="A79" t="str">
        <v>INE918I01026</v>
      </c>
      <c r="B79" t="str">
        <v>Bajaj Finserv Ltd</v>
      </c>
      <c r="C79">
        <v>0.52</v>
      </c>
      <c r="D79">
        <v>1.78</v>
      </c>
      <c r="E79">
        <v>0.52</v>
      </c>
    </row>
    <row r="80" spans="1:5">
      <c r="A80" t="str">
        <v>INE935N01020</v>
      </c>
      <c r="B80" t="str">
        <v>Dixon Technologies (India) Limited</v>
      </c>
      <c r="C80">
        <v>0</v>
      </c>
      <c r="D80">
        <v>0.94000000000000006</v>
      </c>
      <c r="E80">
        <v>0</v>
      </c>
    </row>
    <row r="81" spans="1:5">
      <c r="A81" t="str">
        <v>INE956G01038</v>
      </c>
      <c r="B81" t="str">
        <v>VA Tech Wabag Ltd</v>
      </c>
      <c r="C81">
        <v>0</v>
      </c>
      <c r="D81">
        <v>3.32</v>
      </c>
      <c r="E81">
        <v>0</v>
      </c>
    </row>
    <row r="82" spans="1:5">
      <c r="A82" t="str">
        <v>INE967H01025</v>
      </c>
      <c r="B82" t="str">
        <v>Krishna Institute Of Medical Sciences Limited</v>
      </c>
      <c r="C82">
        <v>0</v>
      </c>
      <c r="D82">
        <v>1.31</v>
      </c>
      <c r="E82">
        <v>0</v>
      </c>
    </row>
    <row r="83" spans="1:5">
      <c r="A83" t="str">
        <v>INF082J01408</v>
      </c>
      <c r="B83" t="str">
        <v>Quantum Gold ETF</v>
      </c>
      <c r="C83">
        <v>14.549999999999999</v>
      </c>
      <c r="D83">
        <v>0</v>
      </c>
      <c r="E83">
        <v>0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79</v>
      </c>
    </row>
    <row r="152" spans="1:2">
      <c r="A152" t="s">
        <v>790</v>
      </c>
      <c r="B152" cm="1">
        <f t="array" ref="B152">SUMPRODUCT((_xlfn.ANCHORARRAY(C5)&gt;0)*(_xlfn.ANCHORARRAY(D5)&gt;0))</f>
        <v>19</v>
      </c>
    </row>
    <row r="154" spans="1:2">
      <c r="A154" s="3" t="s">
        <v>772</v>
      </c>
      <c r="B154" s="32">
        <f>SUM(_xlfn.ANCHORARRAY(E5))</f>
        <v>24.36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DC5FB-B659-40C0-9F50-F3905C5BE307}">
  <dimension ref="A1:E154"/>
  <sheetViews>
    <sheetView workbookViewId="0">
      <selection sqref="A1:F1"/>
    </sheetView>
  </sheetViews>
  <sheetFormatPr defaultRowHeight="15"/>
  <sheetData>
    <row r="1" spans="1:5">
      <c r="A1" s="43" t="s">
        <v>800</v>
      </c>
      <c r="B1" s="43"/>
      <c r="C1" s="43"/>
      <c r="D1" s="43"/>
      <c r="E1" s="43"/>
    </row>
    <row r="2" spans="1:5">
      <c r="A2" s="34" t="s">
        <v>799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787</v>
      </c>
      <c r="D4" s="3" t="s">
        <v>774</v>
      </c>
      <c r="E4" s="3" t="s">
        <v>788</v>
      </c>
    </row>
    <row r="5" spans="1:5">
      <c r="A5" t="str" cm="1">
        <f t="array" ref="A5:A84">_xlfn._xlws.FILTER('Equity Lookup'!$A$7:$A$200,('Equity Lookup'!$H$7:$H$200&gt;0)+('Equity Lookup'!$E$7:$E$200&gt;0))</f>
        <v>IN0020230119</v>
      </c>
      <c r="B5" t="str" cm="1">
        <f t="array" ref="B5:B84">_xlfn._xlws.FILTER('Equity Lookup'!$B$7:$B$200,('Equity Lookup'!$H$7:$H$200&gt;0)+('Equity Lookup'!$E$7:$E$200&gt;0))</f>
        <v>7.33% GOI (MD 30/10/2026)</v>
      </c>
      <c r="C5" cm="1">
        <f t="array" ref="C5:C84">_xlfn._xlws.FILTER('Equity Lookup'!$H$7:$H$200,('Equity Lookup'!$H$7:$H$200&gt;0)+('Equity Lookup'!$E$7:$E$200&gt;0))</f>
        <v>0.79</v>
      </c>
      <c r="D5" cm="1">
        <f t="array" ref="D5:D84">_xlfn._xlws.FILTER('Equity Lookup'!$E$7:$E$200,('Equity Lookup'!$H$7:$H$200&gt;0)+('Equity Lookup'!$E$7:$E$200&gt;0))</f>
        <v>0</v>
      </c>
      <c r="E5" cm="1">
        <f t="array" ref="E5:E84">_xlfn.MAP(_xlfn.ANCHORARRAY(C5),_xlfn.ANCHORARRAY(D5),_xlfn.LAMBDA(_xlpm.a,_xlpm.b,MIN(_xlpm.a,_xlpm.b)))</f>
        <v>0</v>
      </c>
    </row>
    <row r="6" spans="1:5">
      <c r="A6" t="str">
        <v>IN0020250075</v>
      </c>
      <c r="B6" t="str">
        <v>7.24% GOI (MD 18/08/2055)</v>
      </c>
      <c r="C6">
        <v>1.91</v>
      </c>
      <c r="D6">
        <v>0</v>
      </c>
      <c r="E6">
        <v>0</v>
      </c>
    </row>
    <row r="7" spans="1:5">
      <c r="A7" t="str">
        <v>IN0020260025</v>
      </c>
      <c r="B7" t="str">
        <v>6.94% GOI (MD 11/05/2036)</v>
      </c>
      <c r="C7">
        <v>1.78</v>
      </c>
      <c r="D7">
        <v>0</v>
      </c>
      <c r="E7">
        <v>0</v>
      </c>
    </row>
    <row r="8" spans="1:5">
      <c r="A8" t="str">
        <v>IN3120240681</v>
      </c>
      <c r="B8" t="str">
        <v>6.89% Tamilnadu SDL (MD 19/09/2028)</v>
      </c>
      <c r="C8">
        <v>17.61</v>
      </c>
      <c r="D8">
        <v>0</v>
      </c>
      <c r="E8">
        <v>0</v>
      </c>
    </row>
    <row r="9" spans="1:5">
      <c r="A9" t="str">
        <v>IN3120250391</v>
      </c>
      <c r="B9" t="str">
        <v>6.55% Tamilnadu SDL (MD 19/11/2029)</v>
      </c>
      <c r="C9">
        <v>8.6999999999999993</v>
      </c>
      <c r="D9">
        <v>0</v>
      </c>
      <c r="E9">
        <v>0</v>
      </c>
    </row>
    <row r="10" spans="1:5">
      <c r="A10" t="str">
        <v>INE009A01021</v>
      </c>
      <c r="B10" t="str">
        <v>Infosys Ltd</v>
      </c>
      <c r="C10">
        <v>2.35</v>
      </c>
      <c r="D10">
        <v>1.9300000000000002</v>
      </c>
      <c r="E10">
        <v>1.9300000000000002</v>
      </c>
    </row>
    <row r="11" spans="1:5">
      <c r="A11" t="str">
        <v>INE021A01026</v>
      </c>
      <c r="B11" t="str">
        <v>Asian Paints Ltd</v>
      </c>
      <c r="C11">
        <v>0.48</v>
      </c>
      <c r="D11">
        <v>0</v>
      </c>
      <c r="E11">
        <v>0</v>
      </c>
    </row>
    <row r="12" spans="1:5">
      <c r="A12" t="str">
        <v>INE02PY01013</v>
      </c>
      <c r="B12" t="str">
        <v>Borosil Limited</v>
      </c>
      <c r="C12">
        <v>0</v>
      </c>
      <c r="D12">
        <v>0.86</v>
      </c>
      <c r="E12">
        <v>0</v>
      </c>
    </row>
    <row r="13" spans="1:5">
      <c r="A13" t="str">
        <v>INE030A01027</v>
      </c>
      <c r="B13" t="str">
        <v>Hindustan Unilever Ltd</v>
      </c>
      <c r="C13">
        <v>0.70000000000000007</v>
      </c>
      <c r="D13">
        <v>0</v>
      </c>
      <c r="E13">
        <v>0</v>
      </c>
    </row>
    <row r="14" spans="1:5">
      <c r="A14" t="str">
        <v>INE040A01034</v>
      </c>
      <c r="B14" t="str">
        <v>HDFC Bank Ltd</v>
      </c>
      <c r="C14">
        <v>4.7699999999999996</v>
      </c>
      <c r="D14">
        <v>0</v>
      </c>
      <c r="E14">
        <v>0</v>
      </c>
    </row>
    <row r="15" spans="1:5">
      <c r="A15" t="str">
        <v>INE059A01026</v>
      </c>
      <c r="B15" t="str">
        <v>Cipla Ltd</v>
      </c>
      <c r="C15">
        <v>1.54</v>
      </c>
      <c r="D15">
        <v>0</v>
      </c>
      <c r="E15">
        <v>0</v>
      </c>
    </row>
    <row r="16" spans="1:5">
      <c r="A16" t="str">
        <v>INE062A01020</v>
      </c>
      <c r="B16" t="str">
        <v>State Bank of India</v>
      </c>
      <c r="C16">
        <v>2.52</v>
      </c>
      <c r="D16">
        <v>0</v>
      </c>
      <c r="E16">
        <v>0</v>
      </c>
    </row>
    <row r="17" spans="1:5">
      <c r="A17" t="str">
        <v>INE066A01021</v>
      </c>
      <c r="B17" t="str">
        <v>Eicher Motors Limited</v>
      </c>
      <c r="C17">
        <v>0.79</v>
      </c>
      <c r="D17">
        <v>2.92</v>
      </c>
      <c r="E17">
        <v>0.79</v>
      </c>
    </row>
    <row r="18" spans="1:5">
      <c r="A18" t="str">
        <v>INE075A01022</v>
      </c>
      <c r="B18" t="str">
        <v>Wipro Ltd</v>
      </c>
      <c r="C18">
        <v>0.67999999999999994</v>
      </c>
      <c r="D18">
        <v>0</v>
      </c>
      <c r="E18">
        <v>0</v>
      </c>
    </row>
    <row r="19" spans="1:5">
      <c r="A19" t="str">
        <v>INE07Y701011</v>
      </c>
      <c r="B19" t="str">
        <v>Hitachi Energy India Limited</v>
      </c>
      <c r="C19">
        <v>0</v>
      </c>
      <c r="D19">
        <v>3.94</v>
      </c>
      <c r="E19">
        <v>0</v>
      </c>
    </row>
    <row r="20" spans="1:5">
      <c r="A20" t="str">
        <v>INE081A01020</v>
      </c>
      <c r="B20" t="str">
        <v>Tata Steel Ltd</v>
      </c>
      <c r="C20">
        <v>0.86999999999999988</v>
      </c>
      <c r="D20">
        <v>0</v>
      </c>
      <c r="E20">
        <v>0</v>
      </c>
    </row>
    <row r="21" spans="1:5">
      <c r="A21" t="str">
        <v>INE089A01031</v>
      </c>
      <c r="B21" t="str">
        <v>Dr Reddys Laboratories Ltd</v>
      </c>
      <c r="C21">
        <v>1.24</v>
      </c>
      <c r="D21">
        <v>0</v>
      </c>
      <c r="E21">
        <v>0</v>
      </c>
    </row>
    <row r="22" spans="1:5">
      <c r="A22" t="str">
        <v>INE090A01021</v>
      </c>
      <c r="B22" t="str">
        <v>ICICI Bank Ltd</v>
      </c>
      <c r="C22">
        <v>4.3999999999999995</v>
      </c>
      <c r="D22">
        <v>0</v>
      </c>
      <c r="E22">
        <v>0</v>
      </c>
    </row>
    <row r="23" spans="1:5">
      <c r="A23" t="str">
        <v>INE092A01019</v>
      </c>
      <c r="B23" t="str">
        <v>Tata Chemicals Ltd</v>
      </c>
      <c r="C23">
        <v>0</v>
      </c>
      <c r="D23">
        <v>0.79</v>
      </c>
      <c r="E23">
        <v>0</v>
      </c>
    </row>
    <row r="24" spans="1:5">
      <c r="A24" t="str">
        <v>INE095A01012</v>
      </c>
      <c r="B24" t="str">
        <v>Indusind Bank Ltd</v>
      </c>
      <c r="C24">
        <v>1.24</v>
      </c>
      <c r="D24">
        <v>0</v>
      </c>
      <c r="E24">
        <v>0</v>
      </c>
    </row>
    <row r="25" spans="1:5">
      <c r="A25" t="str">
        <v>INE0KCE01017</v>
      </c>
      <c r="B25" t="str">
        <v>Eureka Forbes Ltd</v>
      </c>
      <c r="C25">
        <v>0</v>
      </c>
      <c r="D25">
        <v>1.05</v>
      </c>
      <c r="E25">
        <v>0</v>
      </c>
    </row>
    <row r="26" spans="1:5">
      <c r="A26" t="str">
        <v>INE0V6F01027</v>
      </c>
      <c r="B26" t="str">
        <v>Hyundai Motor India Ltd</v>
      </c>
      <c r="C26">
        <v>0</v>
      </c>
      <c r="D26">
        <v>2.19</v>
      </c>
      <c r="E26">
        <v>0</v>
      </c>
    </row>
    <row r="27" spans="1:5">
      <c r="A27" t="str">
        <v>INE101A01026</v>
      </c>
      <c r="B27" t="str">
        <v>Mahindra &amp; Mahindra Ltd</v>
      </c>
      <c r="C27">
        <v>0.77999999999999992</v>
      </c>
      <c r="D27">
        <v>2.08</v>
      </c>
      <c r="E27">
        <v>0.77999999999999992</v>
      </c>
    </row>
    <row r="28" spans="1:5">
      <c r="A28" t="str">
        <v>INE111A01025</v>
      </c>
      <c r="B28" t="str">
        <v>Container Corporation of India Ltd</v>
      </c>
      <c r="C28">
        <v>1.92</v>
      </c>
      <c r="D28">
        <v>0</v>
      </c>
      <c r="E28">
        <v>0</v>
      </c>
    </row>
    <row r="29" spans="1:5">
      <c r="A29" t="str">
        <v>INE115A01026</v>
      </c>
      <c r="B29" t="str">
        <v>LIC Housing Finance Ltd</v>
      </c>
      <c r="C29">
        <v>0.71000000000000008</v>
      </c>
      <c r="D29">
        <v>0</v>
      </c>
      <c r="E29">
        <v>0</v>
      </c>
    </row>
    <row r="30" spans="1:5">
      <c r="A30" t="str">
        <v>INE117A01022</v>
      </c>
      <c r="B30" t="str">
        <v>ABB India Ltd</v>
      </c>
      <c r="C30">
        <v>0</v>
      </c>
      <c r="D30">
        <v>2.37</v>
      </c>
      <c r="E30">
        <v>0</v>
      </c>
    </row>
    <row r="31" spans="1:5">
      <c r="A31" t="str">
        <v>INE118D01016</v>
      </c>
      <c r="B31" t="str">
        <v>Nuvoco Vistas Corporation Limited</v>
      </c>
      <c r="C31">
        <v>1.6500000000000001</v>
      </c>
      <c r="D31">
        <v>2.0699999999999998</v>
      </c>
      <c r="E31">
        <v>1.6500000000000001</v>
      </c>
    </row>
    <row r="32" spans="1:5">
      <c r="A32" t="str">
        <v>INE123W01016</v>
      </c>
      <c r="B32" t="str">
        <v>SBI Life Insurance Company Limited</v>
      </c>
      <c r="C32">
        <v>0.35000000000000003</v>
      </c>
      <c r="D32">
        <v>0</v>
      </c>
      <c r="E32">
        <v>0</v>
      </c>
    </row>
    <row r="33" spans="1:5">
      <c r="A33" t="str">
        <v>INE142Z01019</v>
      </c>
      <c r="B33" t="str">
        <v>Orient Electric Limited</v>
      </c>
      <c r="C33">
        <v>0</v>
      </c>
      <c r="D33">
        <v>0.85000000000000009</v>
      </c>
      <c r="E33">
        <v>0</v>
      </c>
    </row>
    <row r="34" spans="1:5">
      <c r="A34" t="str">
        <v>INE151A01013</v>
      </c>
      <c r="B34" t="str">
        <v>Tata Communications Ltd</v>
      </c>
      <c r="C34">
        <v>0</v>
      </c>
      <c r="D34">
        <v>1.22</v>
      </c>
      <c r="E34">
        <v>0</v>
      </c>
    </row>
    <row r="35" spans="1:5">
      <c r="A35" t="str">
        <v>INE155A01022</v>
      </c>
      <c r="B35" t="str">
        <v>Tata Motors Passenger Vehicles Limited</v>
      </c>
      <c r="C35">
        <v>0.21</v>
      </c>
      <c r="D35">
        <v>0</v>
      </c>
      <c r="E35">
        <v>0</v>
      </c>
    </row>
    <row r="36" spans="1:5">
      <c r="A36" t="str">
        <v>INE158A01026</v>
      </c>
      <c r="B36" t="str">
        <v>Hero MotoCorp Ltd</v>
      </c>
      <c r="C36">
        <v>1.5699999999999998</v>
      </c>
      <c r="D36">
        <v>1.43</v>
      </c>
      <c r="E36">
        <v>1.43</v>
      </c>
    </row>
    <row r="37" spans="1:5">
      <c r="A37" t="str">
        <v>INE172A01027</v>
      </c>
      <c r="B37" t="str">
        <v>Castrol India Ltd</v>
      </c>
      <c r="C37">
        <v>0</v>
      </c>
      <c r="D37">
        <v>3.1399999999999997</v>
      </c>
      <c r="E37">
        <v>0</v>
      </c>
    </row>
    <row r="38" spans="1:5">
      <c r="A38" t="str">
        <v>INE176B01034</v>
      </c>
      <c r="B38" t="str">
        <v>Havells India Ltd</v>
      </c>
      <c r="C38">
        <v>0</v>
      </c>
      <c r="D38">
        <v>2.0099999999999998</v>
      </c>
      <c r="E38">
        <v>0</v>
      </c>
    </row>
    <row r="39" spans="1:5">
      <c r="A39" t="str">
        <v>INE192A01025</v>
      </c>
      <c r="B39" t="str">
        <v>Tata Consumer Products Ltd</v>
      </c>
      <c r="C39">
        <v>0.22</v>
      </c>
      <c r="D39">
        <v>0</v>
      </c>
      <c r="E39">
        <v>0</v>
      </c>
    </row>
    <row r="40" spans="1:5">
      <c r="A40" t="str">
        <v>INE196A01026</v>
      </c>
      <c r="B40" t="str">
        <v>Marico Ltd</v>
      </c>
      <c r="C40">
        <v>0</v>
      </c>
      <c r="D40">
        <v>4.74</v>
      </c>
      <c r="E40">
        <v>0</v>
      </c>
    </row>
    <row r="41" spans="1:5">
      <c r="A41" t="str">
        <v>INE1TAE01010</v>
      </c>
      <c r="B41" t="str">
        <v>Tata Motors Ltd</v>
      </c>
      <c r="C41">
        <v>0.25</v>
      </c>
      <c r="D41">
        <v>0</v>
      </c>
      <c r="E41">
        <v>0</v>
      </c>
    </row>
    <row r="42" spans="1:5">
      <c r="A42" t="str">
        <v>INE225D01027</v>
      </c>
      <c r="B42" t="str">
        <v>Symphony Ltd</v>
      </c>
      <c r="C42">
        <v>0</v>
      </c>
      <c r="D42">
        <v>1.71</v>
      </c>
      <c r="E42">
        <v>0</v>
      </c>
    </row>
    <row r="43" spans="1:5">
      <c r="A43" t="str">
        <v>INE226A01021</v>
      </c>
      <c r="B43" t="str">
        <v>Voltas Ltd</v>
      </c>
      <c r="C43">
        <v>0</v>
      </c>
      <c r="D43">
        <v>1.8499999999999999</v>
      </c>
      <c r="E43">
        <v>0</v>
      </c>
    </row>
    <row r="44" spans="1:5">
      <c r="A44" t="str">
        <v>INE237A01036</v>
      </c>
      <c r="B44" t="str">
        <v>Kotak Mahindra Bank Ltd</v>
      </c>
      <c r="C44">
        <v>2.4699999999999998</v>
      </c>
      <c r="D44">
        <v>0</v>
      </c>
      <c r="E44">
        <v>0</v>
      </c>
    </row>
    <row r="45" spans="1:5">
      <c r="A45" t="str">
        <v>INE238A01034</v>
      </c>
      <c r="B45" t="str">
        <v>Axis Bank Ltd</v>
      </c>
      <c r="C45">
        <v>2.2200000000000002</v>
      </c>
      <c r="D45">
        <v>0</v>
      </c>
      <c r="E45">
        <v>0</v>
      </c>
    </row>
    <row r="46" spans="1:5">
      <c r="A46" t="str">
        <v>INE239A01024</v>
      </c>
      <c r="B46" t="str">
        <v>Nestle India Limited</v>
      </c>
      <c r="C46">
        <v>0.4</v>
      </c>
      <c r="D46">
        <v>0</v>
      </c>
      <c r="E46">
        <v>0</v>
      </c>
    </row>
    <row r="47" spans="1:5">
      <c r="A47" t="str">
        <v>INE262H01021</v>
      </c>
      <c r="B47" t="str">
        <v>Persistent Systems Ltd</v>
      </c>
      <c r="C47">
        <v>0</v>
      </c>
      <c r="D47">
        <v>2.7199999999999998</v>
      </c>
      <c r="E47">
        <v>0</v>
      </c>
    </row>
    <row r="48" spans="1:5">
      <c r="A48" t="str">
        <v>INE280A01028</v>
      </c>
      <c r="B48" t="str">
        <v>Titan Company Limited</v>
      </c>
      <c r="C48">
        <v>0.62</v>
      </c>
      <c r="D48">
        <v>0</v>
      </c>
      <c r="E48">
        <v>0</v>
      </c>
    </row>
    <row r="49" spans="1:5">
      <c r="A49" t="str">
        <v>INE285A01027</v>
      </c>
      <c r="B49" t="str">
        <v>Elgi Equipments Ltd</v>
      </c>
      <c r="C49">
        <v>0</v>
      </c>
      <c r="D49">
        <v>1.1900000000000002</v>
      </c>
      <c r="E49">
        <v>0</v>
      </c>
    </row>
    <row r="50" spans="1:5">
      <c r="A50" t="str">
        <v>INE296A01032</v>
      </c>
      <c r="B50" t="str">
        <v>Bajaj Finance Ltd</v>
      </c>
      <c r="C50">
        <v>1.34</v>
      </c>
      <c r="D50">
        <v>0</v>
      </c>
      <c r="E50">
        <v>0</v>
      </c>
    </row>
    <row r="51" spans="1:5">
      <c r="A51" t="str">
        <v>INE299U01018</v>
      </c>
      <c r="B51" t="str">
        <v>Crompton Greaves Consumer Electricals Limited</v>
      </c>
      <c r="C51">
        <v>2.2399999999999998</v>
      </c>
      <c r="D51">
        <v>2.81</v>
      </c>
      <c r="E51">
        <v>2.2399999999999998</v>
      </c>
    </row>
    <row r="52" spans="1:5">
      <c r="A52" t="str">
        <v>INE323A01026</v>
      </c>
      <c r="B52" t="str">
        <v>Bosch Ltd</v>
      </c>
      <c r="C52">
        <v>0</v>
      </c>
      <c r="D52">
        <v>2.6599999999999997</v>
      </c>
      <c r="E52">
        <v>0</v>
      </c>
    </row>
    <row r="53" spans="1:5">
      <c r="A53" t="str">
        <v>INE356A01018</v>
      </c>
      <c r="B53" t="str">
        <v>Mphasis Ltd</v>
      </c>
      <c r="C53">
        <v>0</v>
      </c>
      <c r="D53">
        <v>1.05</v>
      </c>
      <c r="E53">
        <v>0</v>
      </c>
    </row>
    <row r="54" spans="1:5">
      <c r="A54" t="str">
        <v>INE371P01015</v>
      </c>
      <c r="B54" t="str">
        <v>Amber Enterprises India Limited</v>
      </c>
      <c r="C54">
        <v>0</v>
      </c>
      <c r="D54">
        <v>2.6599999999999997</v>
      </c>
      <c r="E54">
        <v>0</v>
      </c>
    </row>
    <row r="55" spans="1:5">
      <c r="A55" t="str">
        <v>INE387A01021</v>
      </c>
      <c r="B55" t="str">
        <v>Sundram Fasteners Ltd</v>
      </c>
      <c r="C55">
        <v>0</v>
      </c>
      <c r="D55">
        <v>2.1999999999999997</v>
      </c>
      <c r="E55">
        <v>0</v>
      </c>
    </row>
    <row r="56" spans="1:5">
      <c r="A56" t="str">
        <v>INE397D01024</v>
      </c>
      <c r="B56" t="str">
        <v>Bharti Airtel Ltd</v>
      </c>
      <c r="C56">
        <v>1.27</v>
      </c>
      <c r="D56">
        <v>0</v>
      </c>
      <c r="E56">
        <v>0</v>
      </c>
    </row>
    <row r="57" spans="1:5">
      <c r="A57" t="str">
        <v>INE410B01037</v>
      </c>
      <c r="B57" t="str">
        <v>Vinati Organics Limited</v>
      </c>
      <c r="C57">
        <v>0</v>
      </c>
      <c r="D57">
        <v>1.8800000000000001</v>
      </c>
      <c r="E57">
        <v>0</v>
      </c>
    </row>
    <row r="58" spans="1:5">
      <c r="A58" t="str">
        <v>INE429E01023</v>
      </c>
      <c r="B58" t="str">
        <v>Safari Industries (India) Limited</v>
      </c>
      <c r="C58">
        <v>0</v>
      </c>
      <c r="D58">
        <v>1.0900000000000001</v>
      </c>
      <c r="E58">
        <v>0</v>
      </c>
    </row>
    <row r="59" spans="1:5">
      <c r="A59" t="str">
        <v>INE467B01029</v>
      </c>
      <c r="B59" t="str">
        <v>Tata Consultancy Services Ltd</v>
      </c>
      <c r="C59">
        <v>2.48</v>
      </c>
      <c r="D59">
        <v>1.87</v>
      </c>
      <c r="E59">
        <v>1.87</v>
      </c>
    </row>
    <row r="60" spans="1:5">
      <c r="A60" t="str">
        <v>INE494B01023</v>
      </c>
      <c r="B60" t="str">
        <v>TVS Motor Company Ltd</v>
      </c>
      <c r="C60">
        <v>0</v>
      </c>
      <c r="D60">
        <v>3.11</v>
      </c>
      <c r="E60">
        <v>0</v>
      </c>
    </row>
    <row r="61" spans="1:5">
      <c r="A61" t="str">
        <v>INE541A01023</v>
      </c>
      <c r="B61" t="str">
        <v>GMM Pfaudler Limited</v>
      </c>
      <c r="C61">
        <v>0</v>
      </c>
      <c r="D61">
        <v>0.69</v>
      </c>
      <c r="E61">
        <v>0</v>
      </c>
    </row>
    <row r="62" spans="1:5">
      <c r="A62" t="str">
        <v>INE570A01022</v>
      </c>
      <c r="B62" t="str">
        <v>ION Exchange (India) Limited</v>
      </c>
      <c r="C62">
        <v>0</v>
      </c>
      <c r="D62">
        <v>2.23</v>
      </c>
      <c r="E62">
        <v>0</v>
      </c>
    </row>
    <row r="63" spans="1:5">
      <c r="A63" t="str">
        <v>INE575P01011</v>
      </c>
      <c r="B63" t="str">
        <v>Star Health and Allied Insurance Co Ltd</v>
      </c>
      <c r="C63">
        <v>2.09</v>
      </c>
      <c r="D63">
        <v>0</v>
      </c>
      <c r="E63">
        <v>0</v>
      </c>
    </row>
    <row r="64" spans="1:5">
      <c r="A64" t="str">
        <v>INE585B01010</v>
      </c>
      <c r="B64" t="str">
        <v>Maruti Suzuki India Ltd</v>
      </c>
      <c r="C64">
        <v>0.71000000000000008</v>
      </c>
      <c r="D64">
        <v>3.19</v>
      </c>
      <c r="E64">
        <v>0.71000000000000008</v>
      </c>
    </row>
    <row r="65" spans="1:5">
      <c r="A65" t="str">
        <v>INE591G01025</v>
      </c>
      <c r="B65" t="str">
        <v>Coforge Limited</v>
      </c>
      <c r="C65">
        <v>0</v>
      </c>
      <c r="D65">
        <v>1.27</v>
      </c>
      <c r="E65">
        <v>0</v>
      </c>
    </row>
    <row r="66" spans="1:5">
      <c r="A66" t="str">
        <v>INE596I01020</v>
      </c>
      <c r="B66" t="str">
        <v>Computer Age Management Services Limited</v>
      </c>
      <c r="C66">
        <v>0</v>
      </c>
      <c r="D66">
        <v>2.76</v>
      </c>
      <c r="E66">
        <v>0</v>
      </c>
    </row>
    <row r="67" spans="1:5">
      <c r="A67" t="str">
        <v>INE600L01024</v>
      </c>
      <c r="B67" t="str">
        <v>Dr. Lal Pathlabs Limited</v>
      </c>
      <c r="C67">
        <v>0</v>
      </c>
      <c r="D67">
        <v>2.91</v>
      </c>
      <c r="E67">
        <v>0</v>
      </c>
    </row>
    <row r="68" spans="1:5">
      <c r="A68" t="str">
        <v>INE669C01036</v>
      </c>
      <c r="B68" t="str">
        <v>Tech Mahindra Ltd</v>
      </c>
      <c r="C68">
        <v>0.73</v>
      </c>
      <c r="D68">
        <v>1.38</v>
      </c>
      <c r="E68">
        <v>0.73</v>
      </c>
    </row>
    <row r="69" spans="1:5">
      <c r="A69" t="str">
        <v>INE716A01013</v>
      </c>
      <c r="B69" t="str">
        <v>Whirlpool of India Ltd</v>
      </c>
      <c r="C69">
        <v>0</v>
      </c>
      <c r="D69">
        <v>0.53</v>
      </c>
      <c r="E69">
        <v>0</v>
      </c>
    </row>
    <row r="70" spans="1:5">
      <c r="A70" t="str">
        <v>INE726G01019</v>
      </c>
      <c r="B70" t="str">
        <v>ICICI Prudential Life Insurance Company Limited</v>
      </c>
      <c r="C70">
        <v>1.96</v>
      </c>
      <c r="D70">
        <v>0</v>
      </c>
      <c r="E70">
        <v>0</v>
      </c>
    </row>
    <row r="71" spans="1:5">
      <c r="A71" t="str">
        <v>INE733E01010</v>
      </c>
      <c r="B71" t="str">
        <v>NTPC Ltd</v>
      </c>
      <c r="C71">
        <v>0.64</v>
      </c>
      <c r="D71">
        <v>0</v>
      </c>
      <c r="E71">
        <v>0</v>
      </c>
    </row>
    <row r="72" spans="1:5">
      <c r="A72" t="str">
        <v>INE736A01011</v>
      </c>
      <c r="B72" t="str">
        <v>Central Depository Services (India) Limited</v>
      </c>
      <c r="C72">
        <v>0</v>
      </c>
      <c r="D72">
        <v>2.02</v>
      </c>
      <c r="E72">
        <v>0</v>
      </c>
    </row>
    <row r="73" spans="1:5">
      <c r="A73" t="str">
        <v>INE752E01010</v>
      </c>
      <c r="B73" t="str">
        <v>Power Grid Corporation of India Ltd</v>
      </c>
      <c r="C73">
        <v>0.44</v>
      </c>
      <c r="D73">
        <v>0</v>
      </c>
      <c r="E73">
        <v>0</v>
      </c>
    </row>
    <row r="74" spans="1:5">
      <c r="A74" t="str">
        <v>INE775A01035</v>
      </c>
      <c r="B74" t="str">
        <v>Samvardhana Motherson International Ltd</v>
      </c>
      <c r="C74">
        <v>0</v>
      </c>
      <c r="D74">
        <v>2.65</v>
      </c>
      <c r="E74">
        <v>0</v>
      </c>
    </row>
    <row r="75" spans="1:5">
      <c r="A75" t="str">
        <v>INE795G01014</v>
      </c>
      <c r="B75" t="str">
        <v>HDFC Life Insurance Company Limited</v>
      </c>
      <c r="C75">
        <v>0.48</v>
      </c>
      <c r="D75">
        <v>0</v>
      </c>
      <c r="E75">
        <v>0</v>
      </c>
    </row>
    <row r="76" spans="1:5">
      <c r="A76" t="str">
        <v>INE818H01020</v>
      </c>
      <c r="B76" t="str">
        <v>LT Foods Ltd</v>
      </c>
      <c r="C76">
        <v>0</v>
      </c>
      <c r="D76">
        <v>2.2599999999999998</v>
      </c>
      <c r="E76">
        <v>0</v>
      </c>
    </row>
    <row r="77" spans="1:5">
      <c r="A77" t="str">
        <v>INE844O01030</v>
      </c>
      <c r="B77" t="str">
        <v>Gujarat Gas Ltd</v>
      </c>
      <c r="C77">
        <v>0.72</v>
      </c>
      <c r="D77">
        <v>0</v>
      </c>
      <c r="E77">
        <v>0</v>
      </c>
    </row>
    <row r="78" spans="1:5">
      <c r="A78" t="str">
        <v>INE860A01027</v>
      </c>
      <c r="B78" t="str">
        <v>HCL Technologies Ltd</v>
      </c>
      <c r="C78">
        <v>0.63</v>
      </c>
      <c r="D78">
        <v>1.7399999999999998</v>
      </c>
      <c r="E78">
        <v>0.63</v>
      </c>
    </row>
    <row r="79" spans="1:5">
      <c r="A79" t="str">
        <v>INE917I01010</v>
      </c>
      <c r="B79" t="str">
        <v>Bajaj Auto Ltd</v>
      </c>
      <c r="C79">
        <v>0.57999999999999996</v>
      </c>
      <c r="D79">
        <v>2.5700000000000003</v>
      </c>
      <c r="E79">
        <v>0.57999999999999996</v>
      </c>
    </row>
    <row r="80" spans="1:5">
      <c r="A80" t="str">
        <v>INE918I01026</v>
      </c>
      <c r="B80" t="str">
        <v>Bajaj Finserv Ltd</v>
      </c>
      <c r="C80">
        <v>0.52</v>
      </c>
      <c r="D80">
        <v>0</v>
      </c>
      <c r="E80">
        <v>0</v>
      </c>
    </row>
    <row r="81" spans="1:5">
      <c r="A81" t="str">
        <v>INE935N01020</v>
      </c>
      <c r="B81" t="str">
        <v>Dixon Technologies (India) Limited</v>
      </c>
      <c r="C81">
        <v>0</v>
      </c>
      <c r="D81">
        <v>0.80999999999999994</v>
      </c>
      <c r="E81">
        <v>0</v>
      </c>
    </row>
    <row r="82" spans="1:5">
      <c r="A82" t="str">
        <v>INE956G01038</v>
      </c>
      <c r="B82" t="str">
        <v>VA Tech Wabag Ltd</v>
      </c>
      <c r="C82">
        <v>0</v>
      </c>
      <c r="D82">
        <v>4.3600000000000003</v>
      </c>
      <c r="E82">
        <v>0</v>
      </c>
    </row>
    <row r="83" spans="1:5">
      <c r="A83" t="str">
        <v>INE967H01025</v>
      </c>
      <c r="B83" t="str">
        <v>Krishna Institute Of Medical Sciences Limited</v>
      </c>
      <c r="C83">
        <v>0</v>
      </c>
      <c r="D83">
        <v>1.3</v>
      </c>
      <c r="E83">
        <v>0</v>
      </c>
    </row>
    <row r="84" spans="1:5">
      <c r="A84" t="str">
        <v>INF082J01408</v>
      </c>
      <c r="B84" t="str">
        <v>Quantum Gold ETF</v>
      </c>
      <c r="C84">
        <v>14.549999999999999</v>
      </c>
      <c r="D84">
        <v>0</v>
      </c>
      <c r="E84">
        <v>0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80</v>
      </c>
    </row>
    <row r="152" spans="1:2">
      <c r="A152" t="s">
        <v>790</v>
      </c>
      <c r="B152" cm="1">
        <f t="array" ref="B152">SUMPRODUCT((_xlfn.ANCHORARRAY(C5)&gt;0)*(_xlfn.ANCHORARRAY(D5)&gt;0))</f>
        <v>11</v>
      </c>
    </row>
    <row r="154" spans="1:2">
      <c r="A154" s="3" t="s">
        <v>772</v>
      </c>
      <c r="B154" s="32">
        <f>SUM(_xlfn.ANCHORARRAY(E5))</f>
        <v>13.340000000000003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3BFB4-7817-4072-AEEB-71A5B65853CD}">
  <dimension ref="A1:E154"/>
  <sheetViews>
    <sheetView topLeftCell="A85" workbookViewId="0">
      <selection activeCell="B96" sqref="B96"/>
    </sheetView>
  </sheetViews>
  <sheetFormatPr defaultRowHeight="15"/>
  <cols>
    <col min="1" max="1" width="13.85546875" bestFit="1" customWidth="1"/>
    <col min="2" max="2" width="44.140625" bestFit="1" customWidth="1"/>
    <col min="3" max="3" width="21.7109375" bestFit="1" customWidth="1"/>
    <col min="4" max="4" width="22.140625" bestFit="1" customWidth="1"/>
    <col min="5" max="5" width="23.5703125" bestFit="1" customWidth="1"/>
  </cols>
  <sheetData>
    <row r="1" spans="1:5">
      <c r="A1" s="43" t="s">
        <v>801</v>
      </c>
      <c r="B1" s="43"/>
      <c r="C1" s="43"/>
      <c r="D1" s="43"/>
      <c r="E1" s="43"/>
    </row>
    <row r="2" spans="1:5">
      <c r="A2" s="34" t="s">
        <v>799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787</v>
      </c>
      <c r="D4" s="3" t="s">
        <v>776</v>
      </c>
      <c r="E4" s="3" t="s">
        <v>788</v>
      </c>
    </row>
    <row r="5" spans="1:5">
      <c r="A5" t="str" cm="1">
        <f t="array" ref="A5:A98">_xlfn._xlws.FILTER('Equity Lookup'!$A$7:$A$200,('Equity Lookup'!$H$7:$H$200&gt;0)+('Equity Lookup'!$F$7:$F$200&gt;0))</f>
        <v>IN0020230119</v>
      </c>
      <c r="B5" t="str" cm="1">
        <f t="array" ref="B5:B98">_xlfn._xlws.FILTER('Equity Lookup'!$B$7:$B$200,('Equity Lookup'!$H$7:$H$200&gt;0)+('Equity Lookup'!$F$7:$F$200&gt;0))</f>
        <v>7.33% GOI (MD 30/10/2026)</v>
      </c>
      <c r="C5" cm="1">
        <f t="array" ref="C5:C98">_xlfn._xlws.FILTER('Equity Lookup'!$H$7:$H$200,('Equity Lookup'!$H$7:$H$200&gt;0)+('Equity Lookup'!$F$7:$F$200&gt;0))</f>
        <v>0.79</v>
      </c>
      <c r="D5" cm="1">
        <f t="array" ref="D5:D98">_xlfn._xlws.FILTER('Equity Lookup'!$F$7:$F$200,('Equity Lookup'!$H$7:$H$200&gt;0)+('Equity Lookup'!$F$7:$F$200&gt;0))</f>
        <v>0</v>
      </c>
      <c r="E5" cm="1">
        <f t="array" ref="E5:E98">_xlfn.MAP(_xlfn.ANCHORARRAY(C5),_xlfn.ANCHORARRAY(D5),_xlfn.LAMBDA(_xlpm.a,_xlpm.b,MIN(_xlpm.a,_xlpm.b)))</f>
        <v>0</v>
      </c>
    </row>
    <row r="6" spans="1:5">
      <c r="A6" t="str">
        <v>IN0020250075</v>
      </c>
      <c r="B6" t="str">
        <v>7.24% GOI (MD 18/08/2055)</v>
      </c>
      <c r="C6">
        <v>1.91</v>
      </c>
      <c r="D6">
        <v>0</v>
      </c>
      <c r="E6">
        <v>0</v>
      </c>
    </row>
    <row r="7" spans="1:5">
      <c r="A7" t="str">
        <v>IN0020260025</v>
      </c>
      <c r="B7" t="str">
        <v>6.94% GOI (MD 11/05/2036)</v>
      </c>
      <c r="C7">
        <v>1.78</v>
      </c>
      <c r="D7">
        <v>0</v>
      </c>
      <c r="E7">
        <v>0</v>
      </c>
    </row>
    <row r="8" spans="1:5">
      <c r="A8" t="str">
        <v>IN3120240681</v>
      </c>
      <c r="B8" t="str">
        <v>6.89% Tamilnadu SDL (MD 19/09/2028)</v>
      </c>
      <c r="C8">
        <v>17.61</v>
      </c>
      <c r="D8">
        <v>0</v>
      </c>
      <c r="E8">
        <v>0</v>
      </c>
    </row>
    <row r="9" spans="1:5">
      <c r="A9" t="str">
        <v>IN3120250391</v>
      </c>
      <c r="B9" t="str">
        <v>6.55% Tamilnadu SDL (MD 19/11/2029)</v>
      </c>
      <c r="C9">
        <v>8.6999999999999993</v>
      </c>
      <c r="D9">
        <v>0</v>
      </c>
      <c r="E9">
        <v>0</v>
      </c>
    </row>
    <row r="10" spans="1:5">
      <c r="A10" t="str">
        <v>INE009A01021</v>
      </c>
      <c r="B10" t="str">
        <v>Infosys Ltd</v>
      </c>
      <c r="C10">
        <v>2.35</v>
      </c>
      <c r="D10">
        <v>0.77999999999999992</v>
      </c>
      <c r="E10">
        <v>0.77999999999999992</v>
      </c>
    </row>
    <row r="11" spans="1:5">
      <c r="A11" t="str">
        <v>INE00LO01017</v>
      </c>
      <c r="B11" t="str">
        <v>Craftsman Automation Limited</v>
      </c>
      <c r="C11">
        <v>0</v>
      </c>
      <c r="D11">
        <v>0.77999999999999992</v>
      </c>
      <c r="E11">
        <v>0</v>
      </c>
    </row>
    <row r="12" spans="1:5">
      <c r="A12" t="str">
        <v>INE021A01026</v>
      </c>
      <c r="B12" t="str">
        <v>Asian Paints Ltd</v>
      </c>
      <c r="C12">
        <v>0.48</v>
      </c>
      <c r="D12">
        <v>0</v>
      </c>
      <c r="E12">
        <v>0</v>
      </c>
    </row>
    <row r="13" spans="1:5">
      <c r="A13" t="str">
        <v>INE030A01027</v>
      </c>
      <c r="B13" t="str">
        <v>Hindustan Unilever Ltd</v>
      </c>
      <c r="C13">
        <v>0.70000000000000007</v>
      </c>
      <c r="D13">
        <v>0</v>
      </c>
      <c r="E13">
        <v>0</v>
      </c>
    </row>
    <row r="14" spans="1:5">
      <c r="A14" t="str">
        <v>INE036D01028</v>
      </c>
      <c r="B14" t="str">
        <v>Karur Vysya Bank Ltd</v>
      </c>
      <c r="C14">
        <v>0</v>
      </c>
      <c r="D14">
        <v>2.67</v>
      </c>
      <c r="E14">
        <v>0</v>
      </c>
    </row>
    <row r="15" spans="1:5">
      <c r="A15" t="str">
        <v>INE03Q201024</v>
      </c>
      <c r="B15" t="str">
        <v>Alivus Life Sciences Limited</v>
      </c>
      <c r="C15">
        <v>0</v>
      </c>
      <c r="D15">
        <v>2.36</v>
      </c>
      <c r="E15">
        <v>0</v>
      </c>
    </row>
    <row r="16" spans="1:5">
      <c r="A16" t="str">
        <v>INE040A01034</v>
      </c>
      <c r="B16" t="str">
        <v>HDFC Bank Ltd</v>
      </c>
      <c r="C16">
        <v>4.7699999999999996</v>
      </c>
      <c r="D16">
        <v>1.54</v>
      </c>
      <c r="E16">
        <v>1.54</v>
      </c>
    </row>
    <row r="17" spans="1:5">
      <c r="A17" t="str">
        <v>INE040D01038</v>
      </c>
      <c r="B17" t="str">
        <v>Mayur Uniquoters Ltd</v>
      </c>
      <c r="C17">
        <v>0</v>
      </c>
      <c r="D17">
        <v>2.75</v>
      </c>
      <c r="E17">
        <v>0</v>
      </c>
    </row>
    <row r="18" spans="1:5">
      <c r="A18" t="str">
        <v>INE059A01026</v>
      </c>
      <c r="B18" t="str">
        <v>Cipla Ltd</v>
      </c>
      <c r="C18">
        <v>1.54</v>
      </c>
      <c r="D18">
        <v>0</v>
      </c>
      <c r="E18">
        <v>0</v>
      </c>
    </row>
    <row r="19" spans="1:5">
      <c r="A19" t="str">
        <v>INE062A01020</v>
      </c>
      <c r="B19" t="str">
        <v>State Bank of India</v>
      </c>
      <c r="C19">
        <v>2.52</v>
      </c>
      <c r="D19">
        <v>0</v>
      </c>
      <c r="E19">
        <v>0</v>
      </c>
    </row>
    <row r="20" spans="1:5">
      <c r="A20" t="str">
        <v>INE063P01018</v>
      </c>
      <c r="B20" t="str">
        <v>Equitas Small Finance Bank Limited</v>
      </c>
      <c r="C20">
        <v>0</v>
      </c>
      <c r="D20">
        <v>2.2599999999999998</v>
      </c>
      <c r="E20">
        <v>0</v>
      </c>
    </row>
    <row r="21" spans="1:5">
      <c r="A21" t="str">
        <v>INE066A01021</v>
      </c>
      <c r="B21" t="str">
        <v>Eicher Motors Limited</v>
      </c>
      <c r="C21">
        <v>0.79</v>
      </c>
      <c r="D21">
        <v>0</v>
      </c>
      <c r="E21">
        <v>0</v>
      </c>
    </row>
    <row r="22" spans="1:5">
      <c r="A22" t="str">
        <v>INE075A01022</v>
      </c>
      <c r="B22" t="str">
        <v>Wipro Ltd</v>
      </c>
      <c r="C22">
        <v>0.67999999999999994</v>
      </c>
      <c r="D22">
        <v>0</v>
      </c>
      <c r="E22">
        <v>0</v>
      </c>
    </row>
    <row r="23" spans="1:5">
      <c r="A23" t="str">
        <v>INE079J01017</v>
      </c>
      <c r="B23" t="str">
        <v>Gateway Distriparks Limited</v>
      </c>
      <c r="C23">
        <v>0</v>
      </c>
      <c r="D23">
        <v>1.67</v>
      </c>
      <c r="E23">
        <v>0</v>
      </c>
    </row>
    <row r="24" spans="1:5">
      <c r="A24" t="str">
        <v>INE07RO01027</v>
      </c>
      <c r="B24" t="str">
        <v>Supriya Lifescience Limited</v>
      </c>
      <c r="C24">
        <v>0</v>
      </c>
      <c r="D24">
        <v>4.47</v>
      </c>
      <c r="E24">
        <v>0</v>
      </c>
    </row>
    <row r="25" spans="1:5">
      <c r="A25" t="str">
        <v>INE081A01020</v>
      </c>
      <c r="B25" t="str">
        <v>Tata Steel Ltd</v>
      </c>
      <c r="C25">
        <v>0.86999999999999988</v>
      </c>
      <c r="D25">
        <v>0</v>
      </c>
      <c r="E25">
        <v>0</v>
      </c>
    </row>
    <row r="26" spans="1:5">
      <c r="A26" t="str">
        <v>INE089A01031</v>
      </c>
      <c r="B26" t="str">
        <v>Dr Reddys Laboratories Ltd</v>
      </c>
      <c r="C26">
        <v>1.24</v>
      </c>
      <c r="D26">
        <v>0</v>
      </c>
      <c r="E26">
        <v>0</v>
      </c>
    </row>
    <row r="27" spans="1:5">
      <c r="A27" t="str">
        <v>INE08U801020</v>
      </c>
      <c r="B27" t="str">
        <v>Samhi Hotels Limited</v>
      </c>
      <c r="C27">
        <v>0</v>
      </c>
      <c r="D27">
        <v>1.8399999999999999</v>
      </c>
      <c r="E27">
        <v>0</v>
      </c>
    </row>
    <row r="28" spans="1:5">
      <c r="A28" t="str">
        <v>INE090A01021</v>
      </c>
      <c r="B28" t="str">
        <v>ICICI Bank Ltd</v>
      </c>
      <c r="C28">
        <v>4.3999999999999995</v>
      </c>
      <c r="D28">
        <v>0.27</v>
      </c>
      <c r="E28">
        <v>0.27</v>
      </c>
    </row>
    <row r="29" spans="1:5">
      <c r="A29" t="str">
        <v>INE094J01016</v>
      </c>
      <c r="B29" t="str">
        <v>UTI Asset Management Company Ltd</v>
      </c>
      <c r="C29">
        <v>0</v>
      </c>
      <c r="D29">
        <v>1.6</v>
      </c>
      <c r="E29">
        <v>0</v>
      </c>
    </row>
    <row r="30" spans="1:5">
      <c r="A30" t="str">
        <v>INE095A01012</v>
      </c>
      <c r="B30" t="str">
        <v>Indusind Bank Ltd</v>
      </c>
      <c r="C30">
        <v>1.24</v>
      </c>
      <c r="D30">
        <v>0.8</v>
      </c>
      <c r="E30">
        <v>0.8</v>
      </c>
    </row>
    <row r="31" spans="1:5">
      <c r="A31" t="str">
        <v>INE0OXY01013</v>
      </c>
      <c r="B31" t="str">
        <v>Afcom Holdings Limited</v>
      </c>
      <c r="C31">
        <v>0</v>
      </c>
      <c r="D31">
        <v>0.31</v>
      </c>
      <c r="E31">
        <v>0</v>
      </c>
    </row>
    <row r="32" spans="1:5">
      <c r="A32" t="str">
        <v>INE101A01026</v>
      </c>
      <c r="B32" t="str">
        <v>Mahindra &amp; Mahindra Ltd</v>
      </c>
      <c r="C32">
        <v>0.77999999999999992</v>
      </c>
      <c r="D32">
        <v>0</v>
      </c>
      <c r="E32">
        <v>0</v>
      </c>
    </row>
    <row r="33" spans="1:5">
      <c r="A33" t="str">
        <v>INE111A01025</v>
      </c>
      <c r="B33" t="str">
        <v>Container Corporation of India Ltd</v>
      </c>
      <c r="C33">
        <v>1.92</v>
      </c>
      <c r="D33">
        <v>0</v>
      </c>
      <c r="E33">
        <v>0</v>
      </c>
    </row>
    <row r="34" spans="1:5">
      <c r="A34" t="str">
        <v>INE115A01026</v>
      </c>
      <c r="B34" t="str">
        <v>LIC Housing Finance Ltd</v>
      </c>
      <c r="C34">
        <v>0.71000000000000008</v>
      </c>
      <c r="D34">
        <v>0</v>
      </c>
      <c r="E34">
        <v>0</v>
      </c>
    </row>
    <row r="35" spans="1:5">
      <c r="A35" t="str">
        <v>INE118D01016</v>
      </c>
      <c r="B35" t="str">
        <v>Nuvoco Vistas Corporation Limited</v>
      </c>
      <c r="C35">
        <v>1.6500000000000001</v>
      </c>
      <c r="D35">
        <v>1.67</v>
      </c>
      <c r="E35">
        <v>1.6500000000000001</v>
      </c>
    </row>
    <row r="36" spans="1:5">
      <c r="A36" t="str">
        <v>INE123W01016</v>
      </c>
      <c r="B36" t="str">
        <v>SBI Life Insurance Company Limited</v>
      </c>
      <c r="C36">
        <v>0.35000000000000003</v>
      </c>
      <c r="D36">
        <v>0</v>
      </c>
      <c r="E36">
        <v>0</v>
      </c>
    </row>
    <row r="37" spans="1:5">
      <c r="A37" t="str">
        <v>INE136B01020</v>
      </c>
      <c r="B37" t="str">
        <v>Cyient Limited</v>
      </c>
      <c r="C37">
        <v>0</v>
      </c>
      <c r="D37">
        <v>0.54</v>
      </c>
      <c r="E37">
        <v>0</v>
      </c>
    </row>
    <row r="38" spans="1:5">
      <c r="A38" t="str">
        <v>INE155A01022</v>
      </c>
      <c r="B38" t="str">
        <v>Tata Motors Passenger Vehicles Limited</v>
      </c>
      <c r="C38">
        <v>0.21</v>
      </c>
      <c r="D38">
        <v>0</v>
      </c>
      <c r="E38">
        <v>0</v>
      </c>
    </row>
    <row r="39" spans="1:5">
      <c r="A39" t="str">
        <v>INE158A01026</v>
      </c>
      <c r="B39" t="str">
        <v>Hero MotoCorp Ltd</v>
      </c>
      <c r="C39">
        <v>1.5699999999999998</v>
      </c>
      <c r="D39">
        <v>0</v>
      </c>
      <c r="E39">
        <v>0</v>
      </c>
    </row>
    <row r="40" spans="1:5">
      <c r="A40" t="str">
        <v>INE162B01018</v>
      </c>
      <c r="B40" t="str">
        <v>Lumax Industries Ltd</v>
      </c>
      <c r="C40">
        <v>0</v>
      </c>
      <c r="D40">
        <v>2.2800000000000002</v>
      </c>
      <c r="E40">
        <v>0</v>
      </c>
    </row>
    <row r="41" spans="1:5">
      <c r="A41" t="str">
        <v>INE191H01014</v>
      </c>
      <c r="B41" t="str">
        <v>PVR INOX Ltd</v>
      </c>
      <c r="C41">
        <v>0</v>
      </c>
      <c r="D41">
        <v>1.4200000000000002</v>
      </c>
      <c r="E41">
        <v>0</v>
      </c>
    </row>
    <row r="42" spans="1:5">
      <c r="A42" t="str">
        <v>INE192A01025</v>
      </c>
      <c r="B42" t="str">
        <v>Tata Consumer Products Ltd</v>
      </c>
      <c r="C42">
        <v>0.22</v>
      </c>
      <c r="D42">
        <v>0</v>
      </c>
      <c r="E42">
        <v>0</v>
      </c>
    </row>
    <row r="43" spans="1:5">
      <c r="A43" t="str">
        <v>INE1TAE01010</v>
      </c>
      <c r="B43" t="str">
        <v>Tata Motors Ltd</v>
      </c>
      <c r="C43">
        <v>0.25</v>
      </c>
      <c r="D43">
        <v>0</v>
      </c>
      <c r="E43">
        <v>0</v>
      </c>
    </row>
    <row r="44" spans="1:5">
      <c r="A44" t="str">
        <v>INE216P01012</v>
      </c>
      <c r="B44" t="str">
        <v>Aavas Financiers Limited</v>
      </c>
      <c r="C44">
        <v>0</v>
      </c>
      <c r="D44">
        <v>1.5</v>
      </c>
      <c r="E44">
        <v>0</v>
      </c>
    </row>
    <row r="45" spans="1:5">
      <c r="A45" t="str">
        <v>INE233A01035</v>
      </c>
      <c r="B45" t="str">
        <v>Godrej Industries Ltd</v>
      </c>
      <c r="C45">
        <v>0</v>
      </c>
      <c r="D45">
        <v>1.69</v>
      </c>
      <c r="E45">
        <v>0</v>
      </c>
    </row>
    <row r="46" spans="1:5">
      <c r="A46" t="str">
        <v>INE237A01036</v>
      </c>
      <c r="B46" t="str">
        <v>Kotak Mahindra Bank Ltd</v>
      </c>
      <c r="C46">
        <v>2.4699999999999998</v>
      </c>
      <c r="D46">
        <v>1.5699999999999998</v>
      </c>
      <c r="E46">
        <v>1.5699999999999998</v>
      </c>
    </row>
    <row r="47" spans="1:5">
      <c r="A47" t="str">
        <v>INE238A01034</v>
      </c>
      <c r="B47" t="str">
        <v>Axis Bank Ltd</v>
      </c>
      <c r="C47">
        <v>2.2200000000000002</v>
      </c>
      <c r="D47">
        <v>2.0099999999999998</v>
      </c>
      <c r="E47">
        <v>2.0099999999999998</v>
      </c>
    </row>
    <row r="48" spans="1:5">
      <c r="A48" t="str">
        <v>INE239A01024</v>
      </c>
      <c r="B48" t="str">
        <v>Nestle India Limited</v>
      </c>
      <c r="C48">
        <v>0.4</v>
      </c>
      <c r="D48">
        <v>0</v>
      </c>
      <c r="E48">
        <v>0</v>
      </c>
    </row>
    <row r="49" spans="1:5">
      <c r="A49" t="str">
        <v>INE244O01017</v>
      </c>
      <c r="B49" t="str">
        <v>Uniparts India Limited</v>
      </c>
      <c r="C49">
        <v>0</v>
      </c>
      <c r="D49">
        <v>2.1399999999999997</v>
      </c>
      <c r="E49">
        <v>0</v>
      </c>
    </row>
    <row r="50" spans="1:5">
      <c r="A50" t="str">
        <v>INE255A01020</v>
      </c>
      <c r="B50" t="str">
        <v>EPL Limited</v>
      </c>
      <c r="C50">
        <v>0</v>
      </c>
      <c r="D50">
        <v>0.3</v>
      </c>
      <c r="E50">
        <v>0</v>
      </c>
    </row>
    <row r="51" spans="1:5">
      <c r="A51" t="str">
        <v>INE256D01014</v>
      </c>
      <c r="B51" t="str">
        <v>Genus Prime Infra Limited</v>
      </c>
      <c r="C51">
        <v>0</v>
      </c>
      <c r="D51">
        <v>0.03</v>
      </c>
      <c r="E51">
        <v>0</v>
      </c>
    </row>
    <row r="52" spans="1:5">
      <c r="A52" t="str">
        <v>INE278H01035</v>
      </c>
      <c r="B52" t="str">
        <v>Sandhar Technologies Limited</v>
      </c>
      <c r="C52">
        <v>0</v>
      </c>
      <c r="D52">
        <v>2.17</v>
      </c>
      <c r="E52">
        <v>0</v>
      </c>
    </row>
    <row r="53" spans="1:5">
      <c r="A53" t="str">
        <v>INE280A01028</v>
      </c>
      <c r="B53" t="str">
        <v>Titan Company Limited</v>
      </c>
      <c r="C53">
        <v>0.62</v>
      </c>
      <c r="D53">
        <v>0</v>
      </c>
      <c r="E53">
        <v>0</v>
      </c>
    </row>
    <row r="54" spans="1:5">
      <c r="A54" t="str">
        <v>INE284S01014</v>
      </c>
      <c r="B54" t="str">
        <v>S.J.S. Enterprises Limited</v>
      </c>
      <c r="C54">
        <v>0</v>
      </c>
      <c r="D54">
        <v>1.3</v>
      </c>
      <c r="E54">
        <v>0</v>
      </c>
    </row>
    <row r="55" spans="1:5">
      <c r="A55" t="str">
        <v>INE290S01011</v>
      </c>
      <c r="B55" t="str">
        <v>Cartrade Tech Limited</v>
      </c>
      <c r="C55">
        <v>0</v>
      </c>
      <c r="D55">
        <v>1.87</v>
      </c>
      <c r="E55">
        <v>0</v>
      </c>
    </row>
    <row r="56" spans="1:5">
      <c r="A56" t="str">
        <v>INE296A01032</v>
      </c>
      <c r="B56" t="str">
        <v>Bajaj Finance Ltd</v>
      </c>
      <c r="C56">
        <v>1.34</v>
      </c>
      <c r="D56">
        <v>0</v>
      </c>
      <c r="E56">
        <v>0</v>
      </c>
    </row>
    <row r="57" spans="1:5">
      <c r="A57" t="str">
        <v>INE299U01018</v>
      </c>
      <c r="B57" t="str">
        <v>Crompton Greaves Consumer Electricals Limited</v>
      </c>
      <c r="C57">
        <v>2.2399999999999998</v>
      </c>
      <c r="D57">
        <v>2.2999999999999998</v>
      </c>
      <c r="E57">
        <v>2.2399999999999998</v>
      </c>
    </row>
    <row r="58" spans="1:5">
      <c r="A58" t="str">
        <v>INE371A01025</v>
      </c>
      <c r="B58" t="str">
        <v>Graphite India Ltd</v>
      </c>
      <c r="C58">
        <v>0</v>
      </c>
      <c r="D58">
        <v>1.17</v>
      </c>
      <c r="E58">
        <v>0</v>
      </c>
    </row>
    <row r="59" spans="1:5">
      <c r="A59" t="str">
        <v>INE397D01024</v>
      </c>
      <c r="B59" t="str">
        <v>Bharti Airtel Ltd</v>
      </c>
      <c r="C59">
        <v>1.27</v>
      </c>
      <c r="D59">
        <v>0</v>
      </c>
      <c r="E59">
        <v>0</v>
      </c>
    </row>
    <row r="60" spans="1:5">
      <c r="A60" t="str">
        <v>INE406M01024</v>
      </c>
      <c r="B60" t="str">
        <v>Eris Lifesciences Limited</v>
      </c>
      <c r="C60">
        <v>0</v>
      </c>
      <c r="D60">
        <v>1.9900000000000002</v>
      </c>
      <c r="E60">
        <v>0</v>
      </c>
    </row>
    <row r="61" spans="1:5">
      <c r="A61" t="str">
        <v>INE419U01012</v>
      </c>
      <c r="B61" t="str">
        <v>Happiest Minds Technologies Limited</v>
      </c>
      <c r="C61">
        <v>0</v>
      </c>
      <c r="D61">
        <v>1.47</v>
      </c>
      <c r="E61">
        <v>0</v>
      </c>
    </row>
    <row r="62" spans="1:5">
      <c r="A62" t="str">
        <v>INE421D01022</v>
      </c>
      <c r="B62" t="str">
        <v>CCL Products India Ltd</v>
      </c>
      <c r="C62">
        <v>0</v>
      </c>
      <c r="D62">
        <v>2.82</v>
      </c>
      <c r="E62">
        <v>0</v>
      </c>
    </row>
    <row r="63" spans="1:5">
      <c r="A63" t="str">
        <v>INE445C01015</v>
      </c>
      <c r="B63" t="str">
        <v>Xpro India Limited</v>
      </c>
      <c r="C63">
        <v>0</v>
      </c>
      <c r="D63">
        <v>2.19</v>
      </c>
      <c r="E63">
        <v>0</v>
      </c>
    </row>
    <row r="64" spans="1:5">
      <c r="A64" t="str">
        <v>INE467B01029</v>
      </c>
      <c r="B64" t="str">
        <v>Tata Consultancy Services Ltd</v>
      </c>
      <c r="C64">
        <v>2.48</v>
      </c>
      <c r="D64">
        <v>0</v>
      </c>
      <c r="E64">
        <v>0</v>
      </c>
    </row>
    <row r="65" spans="1:5">
      <c r="A65" t="str">
        <v>INE475E01026</v>
      </c>
      <c r="B65" t="str">
        <v>Caplin Point Laboratories Limited</v>
      </c>
      <c r="C65">
        <v>0</v>
      </c>
      <c r="D65">
        <v>1.79</v>
      </c>
      <c r="E65">
        <v>0</v>
      </c>
    </row>
    <row r="66" spans="1:5">
      <c r="A66" t="str">
        <v>INE477A01020</v>
      </c>
      <c r="B66" t="str">
        <v>Can Fin Homes Limited</v>
      </c>
      <c r="C66">
        <v>0</v>
      </c>
      <c r="D66">
        <v>1.97</v>
      </c>
      <c r="E66">
        <v>0</v>
      </c>
    </row>
    <row r="67" spans="1:5">
      <c r="A67" t="str">
        <v>INE482D01024</v>
      </c>
      <c r="B67" t="str">
        <v>Carysil Limited</v>
      </c>
      <c r="C67">
        <v>0</v>
      </c>
      <c r="D67">
        <v>2.75</v>
      </c>
      <c r="E67">
        <v>0</v>
      </c>
    </row>
    <row r="68" spans="1:5">
      <c r="A68" t="str">
        <v>INE491A01021</v>
      </c>
      <c r="B68" t="str">
        <v>City Union Bank Ltd</v>
      </c>
      <c r="C68">
        <v>0</v>
      </c>
      <c r="D68">
        <v>1.21</v>
      </c>
      <c r="E68">
        <v>0</v>
      </c>
    </row>
    <row r="69" spans="1:5">
      <c r="A69" t="str">
        <v>INE500L01026</v>
      </c>
      <c r="B69" t="str">
        <v>S H Kelkar &amp; Company Ltd</v>
      </c>
      <c r="C69">
        <v>0</v>
      </c>
      <c r="D69">
        <v>0.97</v>
      </c>
      <c r="E69">
        <v>0</v>
      </c>
    </row>
    <row r="70" spans="1:5">
      <c r="A70" t="str">
        <v>INE510A01028</v>
      </c>
      <c r="B70" t="str">
        <v>Engineers India Ltd</v>
      </c>
      <c r="C70">
        <v>0</v>
      </c>
      <c r="D70">
        <v>2.46</v>
      </c>
      <c r="E70">
        <v>0</v>
      </c>
    </row>
    <row r="71" spans="1:5">
      <c r="A71" t="str">
        <v>INE575P01011</v>
      </c>
      <c r="B71" t="str">
        <v>Star Health and Allied Insurance Co Ltd</v>
      </c>
      <c r="C71">
        <v>2.09</v>
      </c>
      <c r="D71">
        <v>2.75</v>
      </c>
      <c r="E71">
        <v>2.09</v>
      </c>
    </row>
    <row r="72" spans="1:5">
      <c r="A72" t="str">
        <v>INE585B01010</v>
      </c>
      <c r="B72" t="str">
        <v>Maruti Suzuki India Ltd</v>
      </c>
      <c r="C72">
        <v>0.71000000000000008</v>
      </c>
      <c r="D72">
        <v>0</v>
      </c>
      <c r="E72">
        <v>0</v>
      </c>
    </row>
    <row r="73" spans="1:5">
      <c r="A73" t="str">
        <v>INE596I01020</v>
      </c>
      <c r="B73" t="str">
        <v>Computer Age Management Services Limited</v>
      </c>
      <c r="C73">
        <v>0</v>
      </c>
      <c r="D73">
        <v>1.1599999999999999</v>
      </c>
      <c r="E73">
        <v>0</v>
      </c>
    </row>
    <row r="74" spans="1:5">
      <c r="A74" t="str">
        <v>INE646L01027</v>
      </c>
      <c r="B74" t="str">
        <v>Interglobe Aviation Ltd</v>
      </c>
      <c r="C74">
        <v>0</v>
      </c>
      <c r="D74">
        <v>0.44</v>
      </c>
      <c r="E74">
        <v>0</v>
      </c>
    </row>
    <row r="75" spans="1:5">
      <c r="A75" t="str">
        <v>INE669C01036</v>
      </c>
      <c r="B75" t="str">
        <v>Tech Mahindra Ltd</v>
      </c>
      <c r="C75">
        <v>0.73</v>
      </c>
      <c r="D75">
        <v>0</v>
      </c>
      <c r="E75">
        <v>0</v>
      </c>
    </row>
    <row r="76" spans="1:5">
      <c r="A76" t="str">
        <v>INE679A01013</v>
      </c>
      <c r="B76" t="str">
        <v>CSB Bank Limited</v>
      </c>
      <c r="C76">
        <v>0</v>
      </c>
      <c r="D76">
        <v>1.79</v>
      </c>
      <c r="E76">
        <v>0</v>
      </c>
    </row>
    <row r="77" spans="1:5">
      <c r="A77" t="str">
        <v>INE726G01019</v>
      </c>
      <c r="B77" t="str">
        <v>ICICI Prudential Life Insurance Company Limited</v>
      </c>
      <c r="C77">
        <v>1.96</v>
      </c>
      <c r="D77">
        <v>1.37</v>
      </c>
      <c r="E77">
        <v>1.37</v>
      </c>
    </row>
    <row r="78" spans="1:5">
      <c r="A78" t="str">
        <v>INE733E01010</v>
      </c>
      <c r="B78" t="str">
        <v>NTPC Ltd</v>
      </c>
      <c r="C78">
        <v>0.64</v>
      </c>
      <c r="D78">
        <v>0</v>
      </c>
      <c r="E78">
        <v>0</v>
      </c>
    </row>
    <row r="79" spans="1:5">
      <c r="A79" t="str">
        <v>INE752E01010</v>
      </c>
      <c r="B79" t="str">
        <v>Power Grid Corporation of India Ltd</v>
      </c>
      <c r="C79">
        <v>0.44</v>
      </c>
      <c r="D79">
        <v>0</v>
      </c>
      <c r="E79">
        <v>0</v>
      </c>
    </row>
    <row r="80" spans="1:5">
      <c r="A80" t="str">
        <v>INE759A01021</v>
      </c>
      <c r="B80" t="str">
        <v>Mastek Ltd</v>
      </c>
      <c r="C80">
        <v>0</v>
      </c>
      <c r="D80">
        <v>0.88</v>
      </c>
      <c r="E80">
        <v>0</v>
      </c>
    </row>
    <row r="81" spans="1:5">
      <c r="A81" t="str">
        <v>INE795G01014</v>
      </c>
      <c r="B81" t="str">
        <v>HDFC Life Insurance Company Limited</v>
      </c>
      <c r="C81">
        <v>0.48</v>
      </c>
      <c r="D81">
        <v>0</v>
      </c>
      <c r="E81">
        <v>0</v>
      </c>
    </row>
    <row r="82" spans="1:5">
      <c r="A82" t="str">
        <v>INE811A01020</v>
      </c>
      <c r="B82" t="str">
        <v>Kirloskar Pneumatic Company Limited</v>
      </c>
      <c r="C82">
        <v>0</v>
      </c>
      <c r="D82">
        <v>1.8399999999999999</v>
      </c>
      <c r="E82">
        <v>0</v>
      </c>
    </row>
    <row r="83" spans="1:5">
      <c r="A83" t="str">
        <v>INE836A01035</v>
      </c>
      <c r="B83" t="str">
        <v>Birlasoft Limited</v>
      </c>
      <c r="C83">
        <v>0</v>
      </c>
      <c r="D83">
        <v>0.62</v>
      </c>
      <c r="E83">
        <v>0</v>
      </c>
    </row>
    <row r="84" spans="1:5">
      <c r="A84" t="str">
        <v>INE844O01030</v>
      </c>
      <c r="B84" t="str">
        <v>Gujarat Gas Ltd</v>
      </c>
      <c r="C84">
        <v>0.72</v>
      </c>
      <c r="D84">
        <v>1.0999999999999999</v>
      </c>
      <c r="E84">
        <v>0.72</v>
      </c>
    </row>
    <row r="85" spans="1:5">
      <c r="A85" t="str">
        <v>INE860A01027</v>
      </c>
      <c r="B85" t="str">
        <v>HCL Technologies Ltd</v>
      </c>
      <c r="C85">
        <v>0.63</v>
      </c>
      <c r="D85">
        <v>0</v>
      </c>
      <c r="E85">
        <v>0</v>
      </c>
    </row>
    <row r="86" spans="1:5">
      <c r="A86" t="str">
        <v>INE872H01027</v>
      </c>
      <c r="B86" t="str">
        <v>Lumax Auto Technologies Limited</v>
      </c>
      <c r="C86">
        <v>0</v>
      </c>
      <c r="D86">
        <v>1.71</v>
      </c>
      <c r="E86">
        <v>0</v>
      </c>
    </row>
    <row r="87" spans="1:5">
      <c r="A87" t="str">
        <v>INE893J01029</v>
      </c>
      <c r="B87" t="str">
        <v>Mold-Tek Packaging Limited</v>
      </c>
      <c r="C87">
        <v>0</v>
      </c>
      <c r="D87">
        <v>2.4699999999999998</v>
      </c>
      <c r="E87">
        <v>0</v>
      </c>
    </row>
    <row r="88" spans="1:5">
      <c r="A88" t="str">
        <v>INE917I01010</v>
      </c>
      <c r="B88" t="str">
        <v>Bajaj Auto Ltd</v>
      </c>
      <c r="C88">
        <v>0.57999999999999996</v>
      </c>
      <c r="D88">
        <v>0</v>
      </c>
      <c r="E88">
        <v>0</v>
      </c>
    </row>
    <row r="89" spans="1:5">
      <c r="A89" t="str">
        <v>INE918I01026</v>
      </c>
      <c r="B89" t="str">
        <v>Bajaj Finserv Ltd</v>
      </c>
      <c r="C89">
        <v>0.52</v>
      </c>
      <c r="D89">
        <v>0</v>
      </c>
      <c r="E89">
        <v>0</v>
      </c>
    </row>
    <row r="90" spans="1:5">
      <c r="A90" t="str">
        <v>INE925R01014</v>
      </c>
      <c r="B90" t="str">
        <v>CMS Info System Limited</v>
      </c>
      <c r="C90">
        <v>0</v>
      </c>
      <c r="D90">
        <v>1.18</v>
      </c>
      <c r="E90">
        <v>0</v>
      </c>
    </row>
    <row r="91" spans="1:5">
      <c r="A91" t="str">
        <v>INE934S01014</v>
      </c>
      <c r="B91" t="str">
        <v>GNA Axles Limited</v>
      </c>
      <c r="C91">
        <v>0</v>
      </c>
      <c r="D91">
        <v>1.0699999999999998</v>
      </c>
      <c r="E91">
        <v>0</v>
      </c>
    </row>
    <row r="92" spans="1:5">
      <c r="A92" t="str">
        <v>INE943D01017</v>
      </c>
      <c r="B92" t="str">
        <v>MPs Ltd</v>
      </c>
      <c r="C92">
        <v>0</v>
      </c>
      <c r="D92">
        <v>1.3299999999999998</v>
      </c>
      <c r="E92">
        <v>0</v>
      </c>
    </row>
    <row r="93" spans="1:5">
      <c r="A93" t="str">
        <v>INE951I01027</v>
      </c>
      <c r="B93" t="str">
        <v>V-Guard Industries Limited</v>
      </c>
      <c r="C93">
        <v>0</v>
      </c>
      <c r="D93">
        <v>0.43</v>
      </c>
      <c r="E93">
        <v>0</v>
      </c>
    </row>
    <row r="94" spans="1:5">
      <c r="A94" t="str">
        <v>INE953O01021</v>
      </c>
      <c r="B94" t="str">
        <v>Sansera Engineering Limited</v>
      </c>
      <c r="C94">
        <v>0</v>
      </c>
      <c r="D94">
        <v>0.66</v>
      </c>
      <c r="E94">
        <v>0</v>
      </c>
    </row>
    <row r="95" spans="1:5">
      <c r="A95" t="str">
        <v>INE955D01029</v>
      </c>
      <c r="B95" t="str">
        <v>Genus Power Infrastructures Limited</v>
      </c>
      <c r="C95">
        <v>0</v>
      </c>
      <c r="D95">
        <v>1.52</v>
      </c>
      <c r="E95">
        <v>0</v>
      </c>
    </row>
    <row r="96" spans="1:5">
      <c r="A96" t="str">
        <v>INE970X01018</v>
      </c>
      <c r="B96" t="str">
        <v>Lemon Tree Hotels Limited</v>
      </c>
      <c r="C96">
        <v>0</v>
      </c>
      <c r="D96">
        <v>1.4500000000000002</v>
      </c>
      <c r="E96">
        <v>0</v>
      </c>
    </row>
    <row r="97" spans="1:5">
      <c r="A97" t="str">
        <v>INE985S01024</v>
      </c>
      <c r="B97" t="str">
        <v>TeamLease Services Limited</v>
      </c>
      <c r="C97">
        <v>0</v>
      </c>
      <c r="D97">
        <v>0.91</v>
      </c>
      <c r="E97">
        <v>0</v>
      </c>
    </row>
    <row r="98" spans="1:5">
      <c r="A98" t="str">
        <v>INF082J01408</v>
      </c>
      <c r="B98" t="str">
        <v>Quantum Gold ETF</v>
      </c>
      <c r="C98">
        <v>14.549999999999999</v>
      </c>
      <c r="D98">
        <v>0</v>
      </c>
      <c r="E98">
        <v>0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94</v>
      </c>
    </row>
    <row r="152" spans="1:2">
      <c r="A152" t="s">
        <v>790</v>
      </c>
      <c r="B152" cm="1">
        <f t="array" ref="B152">SUMPRODUCT((_xlfn.ANCHORARRAY(C5)&gt;0)*(_xlfn.ANCHORARRAY(D5)&gt;0))</f>
        <v>11</v>
      </c>
    </row>
    <row r="154" spans="1:2">
      <c r="A154" s="3" t="s">
        <v>772</v>
      </c>
      <c r="B154" s="32">
        <f>SUM(_xlfn.ANCHORARRAY(E5))</f>
        <v>15.040000000000001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1B12A-1EEB-463D-B2CE-56055C219A53}">
  <dimension ref="A1:E154"/>
  <sheetViews>
    <sheetView workbookViewId="0">
      <selection activeCell="A4" sqref="A4"/>
    </sheetView>
  </sheetViews>
  <sheetFormatPr defaultRowHeight="15"/>
  <cols>
    <col min="1" max="1" width="13.85546875" bestFit="1" customWidth="1"/>
    <col min="2" max="2" width="44.140625" bestFit="1" customWidth="1"/>
    <col min="3" max="3" width="21.7109375" bestFit="1" customWidth="1"/>
    <col min="4" max="4" width="19.28515625" bestFit="1" customWidth="1"/>
    <col min="5" max="5" width="23.5703125" bestFit="1" customWidth="1"/>
  </cols>
  <sheetData>
    <row r="1" spans="1:5">
      <c r="A1" s="43" t="s">
        <v>802</v>
      </c>
      <c r="B1" s="43"/>
      <c r="C1" s="43"/>
      <c r="D1" s="43"/>
      <c r="E1" s="43"/>
    </row>
    <row r="2" spans="1:5">
      <c r="A2" s="34" t="s">
        <v>799</v>
      </c>
      <c r="B2" s="34"/>
      <c r="C2" s="34"/>
      <c r="D2" s="34"/>
      <c r="E2" s="34"/>
    </row>
    <row r="4" spans="1:5">
      <c r="A4" s="3" t="s">
        <v>21</v>
      </c>
      <c r="B4" s="3" t="s">
        <v>22</v>
      </c>
      <c r="C4" s="3" t="s">
        <v>787</v>
      </c>
      <c r="D4" s="3" t="s">
        <v>778</v>
      </c>
      <c r="E4" s="3" t="s">
        <v>788</v>
      </c>
    </row>
    <row r="5" spans="1:5">
      <c r="A5" t="str" cm="1">
        <f t="array" ref="A5:A56">_xlfn._xlws.FILTER('Equity Lookup'!$A$7:$A$200,('Equity Lookup'!$H$7:$H$200&gt;0)+('Equity Lookup'!$G$7:$G$200&gt;0))</f>
        <v>IN0020230119</v>
      </c>
      <c r="B5" t="str" cm="1">
        <f t="array" ref="B5:B56">_xlfn._xlws.FILTER('Equity Lookup'!$B$7:$B$200,('Equity Lookup'!$H$7:$H$200&gt;0)+('Equity Lookup'!$G$7:$G$200&gt;0))</f>
        <v>7.33% GOI (MD 30/10/2026)</v>
      </c>
      <c r="C5" cm="1">
        <f t="array" ref="C5:C56">_xlfn._xlws.FILTER('Equity Lookup'!$H$7:$H$200,('Equity Lookup'!$H$7:$H$200&gt;0)+('Equity Lookup'!$G$7:$G$200&gt;0))</f>
        <v>0.79</v>
      </c>
      <c r="D5" cm="1">
        <f t="array" ref="D5:D56">_xlfn._xlws.FILTER('Equity Lookup'!$G$7:$G$200,('Equity Lookup'!$H$7:$H$200&gt;0)+('Equity Lookup'!$G$7:$G$200&gt;0))</f>
        <v>0</v>
      </c>
      <c r="E5" cm="1">
        <f t="array" ref="E5:E56">_xlfn.MAP(_xlfn.ANCHORARRAY(C5),_xlfn.ANCHORARRAY(D5),_xlfn.LAMBDA(_xlpm.a,_xlpm.b,MIN(_xlpm.a,_xlpm.b)))</f>
        <v>0</v>
      </c>
    </row>
    <row r="6" spans="1:5">
      <c r="A6" t="str">
        <v>IN0020250075</v>
      </c>
      <c r="B6" t="str">
        <v>7.24% GOI (MD 18/08/2055)</v>
      </c>
      <c r="C6">
        <v>1.91</v>
      </c>
      <c r="D6">
        <v>0</v>
      </c>
      <c r="E6">
        <v>0</v>
      </c>
    </row>
    <row r="7" spans="1:5">
      <c r="A7" t="str">
        <v>IN0020260025</v>
      </c>
      <c r="B7" t="str">
        <v>6.94% GOI (MD 11/05/2036)</v>
      </c>
      <c r="C7">
        <v>1.78</v>
      </c>
      <c r="D7">
        <v>0</v>
      </c>
      <c r="E7">
        <v>0</v>
      </c>
    </row>
    <row r="8" spans="1:5">
      <c r="A8" t="str">
        <v>IN3120240681</v>
      </c>
      <c r="B8" t="str">
        <v>6.89% Tamilnadu SDL (MD 19/09/2028)</v>
      </c>
      <c r="C8">
        <v>17.61</v>
      </c>
      <c r="D8">
        <v>0</v>
      </c>
      <c r="E8">
        <v>0</v>
      </c>
    </row>
    <row r="9" spans="1:5">
      <c r="A9" t="str">
        <v>IN3120250391</v>
      </c>
      <c r="B9" t="str">
        <v>6.55% Tamilnadu SDL (MD 19/11/2029)</v>
      </c>
      <c r="C9">
        <v>8.6999999999999993</v>
      </c>
      <c r="D9">
        <v>0</v>
      </c>
      <c r="E9">
        <v>0</v>
      </c>
    </row>
    <row r="10" spans="1:5">
      <c r="A10" t="str">
        <v>INE009A01021</v>
      </c>
      <c r="B10" t="str">
        <v>Infosys Ltd</v>
      </c>
      <c r="C10">
        <v>2.35</v>
      </c>
      <c r="D10">
        <v>3.8</v>
      </c>
      <c r="E10">
        <v>2.35</v>
      </c>
    </row>
    <row r="11" spans="1:5">
      <c r="A11" t="str">
        <v>INE021A01026</v>
      </c>
      <c r="B11" t="str">
        <v>Asian Paints Ltd</v>
      </c>
      <c r="C11">
        <v>0.48</v>
      </c>
      <c r="D11">
        <v>0</v>
      </c>
      <c r="E11">
        <v>0</v>
      </c>
    </row>
    <row r="12" spans="1:5">
      <c r="A12" t="str">
        <v>INE030A01027</v>
      </c>
      <c r="B12" t="str">
        <v>Hindustan Unilever Ltd</v>
      </c>
      <c r="C12">
        <v>0.70000000000000007</v>
      </c>
      <c r="D12">
        <v>0</v>
      </c>
      <c r="E12">
        <v>0</v>
      </c>
    </row>
    <row r="13" spans="1:5">
      <c r="A13" t="str">
        <v>INE040A01034</v>
      </c>
      <c r="B13" t="str">
        <v>HDFC Bank Ltd</v>
      </c>
      <c r="C13">
        <v>4.7699999999999996</v>
      </c>
      <c r="D13">
        <v>7.6700000000000008</v>
      </c>
      <c r="E13">
        <v>4.7699999999999996</v>
      </c>
    </row>
    <row r="14" spans="1:5">
      <c r="A14" t="str">
        <v>INE059A01026</v>
      </c>
      <c r="B14" t="str">
        <v>Cipla Ltd</v>
      </c>
      <c r="C14">
        <v>1.54</v>
      </c>
      <c r="D14">
        <v>3.08</v>
      </c>
      <c r="E14">
        <v>1.54</v>
      </c>
    </row>
    <row r="15" spans="1:5">
      <c r="A15" t="str">
        <v>INE062A01020</v>
      </c>
      <c r="B15" t="str">
        <v>State Bank of India</v>
      </c>
      <c r="C15">
        <v>2.52</v>
      </c>
      <c r="D15">
        <v>2.8899999999999997</v>
      </c>
      <c r="E15">
        <v>2.52</v>
      </c>
    </row>
    <row r="16" spans="1:5">
      <c r="A16" t="str">
        <v>INE066A01021</v>
      </c>
      <c r="B16" t="str">
        <v>Eicher Motors Limited</v>
      </c>
      <c r="C16">
        <v>0.79</v>
      </c>
      <c r="D16">
        <v>0</v>
      </c>
      <c r="E16">
        <v>0</v>
      </c>
    </row>
    <row r="17" spans="1:5">
      <c r="A17" t="str">
        <v>INE075A01022</v>
      </c>
      <c r="B17" t="str">
        <v>Wipro Ltd</v>
      </c>
      <c r="C17">
        <v>0.67999999999999994</v>
      </c>
      <c r="D17">
        <v>2.42</v>
      </c>
      <c r="E17">
        <v>0.67999999999999994</v>
      </c>
    </row>
    <row r="18" spans="1:5">
      <c r="A18" t="str">
        <v>INE081A01020</v>
      </c>
      <c r="B18" t="str">
        <v>Tata Steel Ltd</v>
      </c>
      <c r="C18">
        <v>0.86999999999999988</v>
      </c>
      <c r="D18">
        <v>0.32</v>
      </c>
      <c r="E18">
        <v>0.32</v>
      </c>
    </row>
    <row r="19" spans="1:5">
      <c r="A19" t="str">
        <v>INE089A01031</v>
      </c>
      <c r="B19" t="str">
        <v>Dr Reddys Laboratories Ltd</v>
      </c>
      <c r="C19">
        <v>1.24</v>
      </c>
      <c r="D19">
        <v>2.4699999999999998</v>
      </c>
      <c r="E19">
        <v>1.24</v>
      </c>
    </row>
    <row r="20" spans="1:5">
      <c r="A20" t="str">
        <v>INE090A01021</v>
      </c>
      <c r="B20" t="str">
        <v>ICICI Bank Ltd</v>
      </c>
      <c r="C20">
        <v>4.3999999999999995</v>
      </c>
      <c r="D20">
        <v>7.28</v>
      </c>
      <c r="E20">
        <v>4.3999999999999995</v>
      </c>
    </row>
    <row r="21" spans="1:5">
      <c r="A21" t="str">
        <v>INE095A01012</v>
      </c>
      <c r="B21" t="str">
        <v>Indusind Bank Ltd</v>
      </c>
      <c r="C21">
        <v>1.24</v>
      </c>
      <c r="D21">
        <v>2.15</v>
      </c>
      <c r="E21">
        <v>1.24</v>
      </c>
    </row>
    <row r="22" spans="1:5">
      <c r="A22" t="str">
        <v>INE101A01026</v>
      </c>
      <c r="B22" t="str">
        <v>Mahindra &amp; Mahindra Ltd</v>
      </c>
      <c r="C22">
        <v>0.77999999999999992</v>
      </c>
      <c r="D22">
        <v>1.39</v>
      </c>
      <c r="E22">
        <v>0.77999999999999992</v>
      </c>
    </row>
    <row r="23" spans="1:5">
      <c r="A23" t="str">
        <v>INE111A01025</v>
      </c>
      <c r="B23" t="str">
        <v>Container Corporation of India Ltd</v>
      </c>
      <c r="C23">
        <v>1.92</v>
      </c>
      <c r="D23">
        <v>3.11</v>
      </c>
      <c r="E23">
        <v>1.92</v>
      </c>
    </row>
    <row r="24" spans="1:5">
      <c r="A24" t="str">
        <v>INE115A01026</v>
      </c>
      <c r="B24" t="str">
        <v>LIC Housing Finance Ltd</v>
      </c>
      <c r="C24">
        <v>0.71000000000000008</v>
      </c>
      <c r="D24">
        <v>2.7199999999999998</v>
      </c>
      <c r="E24">
        <v>0.71000000000000008</v>
      </c>
    </row>
    <row r="25" spans="1:5">
      <c r="A25" t="str">
        <v>INE118D01016</v>
      </c>
      <c r="B25" t="str">
        <v>Nuvoco Vistas Corporation Limited</v>
      </c>
      <c r="C25">
        <v>1.6500000000000001</v>
      </c>
      <c r="D25">
        <v>2.74</v>
      </c>
      <c r="E25">
        <v>1.6500000000000001</v>
      </c>
    </row>
    <row r="26" spans="1:5">
      <c r="A26" t="str">
        <v>INE123W01016</v>
      </c>
      <c r="B26" t="str">
        <v>SBI Life Insurance Company Limited</v>
      </c>
      <c r="C26">
        <v>0.35000000000000003</v>
      </c>
      <c r="D26">
        <v>0</v>
      </c>
      <c r="E26">
        <v>0</v>
      </c>
    </row>
    <row r="27" spans="1:5">
      <c r="A27" t="str">
        <v>INE129A01019</v>
      </c>
      <c r="B27" t="str">
        <v>Gail (India) Ltd</v>
      </c>
      <c r="C27">
        <v>0</v>
      </c>
      <c r="D27">
        <v>2.7</v>
      </c>
      <c r="E27">
        <v>0</v>
      </c>
    </row>
    <row r="28" spans="1:5">
      <c r="A28" t="str">
        <v>INE155A01022</v>
      </c>
      <c r="B28" t="str">
        <v>Tata Motors Passenger Vehicles Limited</v>
      </c>
      <c r="C28">
        <v>0.21</v>
      </c>
      <c r="D28">
        <v>0</v>
      </c>
      <c r="E28">
        <v>0</v>
      </c>
    </row>
    <row r="29" spans="1:5">
      <c r="A29" t="str">
        <v>INE158A01026</v>
      </c>
      <c r="B29" t="str">
        <v>Hero MotoCorp Ltd</v>
      </c>
      <c r="C29">
        <v>1.5699999999999998</v>
      </c>
      <c r="D29">
        <v>2.8899999999999997</v>
      </c>
      <c r="E29">
        <v>1.5699999999999998</v>
      </c>
    </row>
    <row r="30" spans="1:5">
      <c r="A30" t="str">
        <v>INE192A01025</v>
      </c>
      <c r="B30" t="str">
        <v>Tata Consumer Products Ltd</v>
      </c>
      <c r="C30">
        <v>0.22</v>
      </c>
      <c r="D30">
        <v>0</v>
      </c>
      <c r="E30">
        <v>0</v>
      </c>
    </row>
    <row r="31" spans="1:5">
      <c r="A31" t="str">
        <v>INE1TAE01010</v>
      </c>
      <c r="B31" t="str">
        <v>Tata Motors Ltd</v>
      </c>
      <c r="C31">
        <v>0.25</v>
      </c>
      <c r="D31">
        <v>0</v>
      </c>
      <c r="E31">
        <v>0</v>
      </c>
    </row>
    <row r="32" spans="1:5">
      <c r="A32" t="str">
        <v>INE237A01036</v>
      </c>
      <c r="B32" t="str">
        <v>Kotak Mahindra Bank Ltd</v>
      </c>
      <c r="C32">
        <v>2.4699999999999998</v>
      </c>
      <c r="D32">
        <v>4.1900000000000004</v>
      </c>
      <c r="E32">
        <v>2.4699999999999998</v>
      </c>
    </row>
    <row r="33" spans="1:5">
      <c r="A33" t="str">
        <v>INE238A01034</v>
      </c>
      <c r="B33" t="str">
        <v>Axis Bank Ltd</v>
      </c>
      <c r="C33">
        <v>2.2200000000000002</v>
      </c>
      <c r="D33">
        <v>3.61</v>
      </c>
      <c r="E33">
        <v>2.2200000000000002</v>
      </c>
    </row>
    <row r="34" spans="1:5">
      <c r="A34" t="str">
        <v>INE239A01024</v>
      </c>
      <c r="B34" t="str">
        <v>Nestle India Limited</v>
      </c>
      <c r="C34">
        <v>0.4</v>
      </c>
      <c r="D34">
        <v>0</v>
      </c>
      <c r="E34">
        <v>0</v>
      </c>
    </row>
    <row r="35" spans="1:5">
      <c r="A35" t="str">
        <v>INE280A01028</v>
      </c>
      <c r="B35" t="str">
        <v>Titan Company Limited</v>
      </c>
      <c r="C35">
        <v>0.62</v>
      </c>
      <c r="D35">
        <v>0</v>
      </c>
      <c r="E35">
        <v>0</v>
      </c>
    </row>
    <row r="36" spans="1:5">
      <c r="A36" t="str">
        <v>INE296A01032</v>
      </c>
      <c r="B36" t="str">
        <v>Bajaj Finance Ltd</v>
      </c>
      <c r="C36">
        <v>1.34</v>
      </c>
      <c r="D36">
        <v>0</v>
      </c>
      <c r="E36">
        <v>0</v>
      </c>
    </row>
    <row r="37" spans="1:5">
      <c r="A37" t="str">
        <v>INE299U01018</v>
      </c>
      <c r="B37" t="str">
        <v>Crompton Greaves Consumer Electricals Limited</v>
      </c>
      <c r="C37">
        <v>2.2399999999999998</v>
      </c>
      <c r="D37">
        <v>3.73</v>
      </c>
      <c r="E37">
        <v>2.2399999999999998</v>
      </c>
    </row>
    <row r="38" spans="1:5">
      <c r="A38" t="str">
        <v>INE302A01020</v>
      </c>
      <c r="B38" t="str">
        <v>Exide Industries Ltd</v>
      </c>
      <c r="C38">
        <v>0</v>
      </c>
      <c r="D38">
        <v>3.36</v>
      </c>
      <c r="E38">
        <v>0</v>
      </c>
    </row>
    <row r="39" spans="1:5">
      <c r="A39" t="str">
        <v>INE397D01024</v>
      </c>
      <c r="B39" t="str">
        <v>Bharti Airtel Ltd</v>
      </c>
      <c r="C39">
        <v>1.27</v>
      </c>
      <c r="D39">
        <v>3.08</v>
      </c>
      <c r="E39">
        <v>1.27</v>
      </c>
    </row>
    <row r="40" spans="1:5">
      <c r="A40" t="str">
        <v>INE404A01024</v>
      </c>
      <c r="B40" t="str">
        <v>Aditya Birla Sun Life AMC Limited</v>
      </c>
      <c r="C40">
        <v>0</v>
      </c>
      <c r="D40">
        <v>2.36</v>
      </c>
      <c r="E40">
        <v>0</v>
      </c>
    </row>
    <row r="41" spans="1:5">
      <c r="A41" t="str">
        <v>INE467B01029</v>
      </c>
      <c r="B41" t="str">
        <v>Tata Consultancy Services Ltd</v>
      </c>
      <c r="C41">
        <v>2.48</v>
      </c>
      <c r="D41">
        <v>4.16</v>
      </c>
      <c r="E41">
        <v>2.48</v>
      </c>
    </row>
    <row r="42" spans="1:5">
      <c r="A42" t="str">
        <v>INE484J01027</v>
      </c>
      <c r="B42" t="str">
        <v>Godrej Properties Ltd</v>
      </c>
      <c r="C42">
        <v>0</v>
      </c>
      <c r="D42">
        <v>2.34</v>
      </c>
      <c r="E42">
        <v>0</v>
      </c>
    </row>
    <row r="43" spans="1:5">
      <c r="A43" t="str">
        <v>INE575P01011</v>
      </c>
      <c r="B43" t="str">
        <v>Star Health and Allied Insurance Co Ltd</v>
      </c>
      <c r="C43">
        <v>2.09</v>
      </c>
      <c r="D43">
        <v>3.56</v>
      </c>
      <c r="E43">
        <v>2.09</v>
      </c>
    </row>
    <row r="44" spans="1:5">
      <c r="A44" t="str">
        <v>INE585B01010</v>
      </c>
      <c r="B44" t="str">
        <v>Maruti Suzuki India Ltd</v>
      </c>
      <c r="C44">
        <v>0.71000000000000008</v>
      </c>
      <c r="D44">
        <v>0</v>
      </c>
      <c r="E44">
        <v>0</v>
      </c>
    </row>
    <row r="45" spans="1:5">
      <c r="A45" t="str">
        <v>INE669C01036</v>
      </c>
      <c r="B45" t="str">
        <v>Tech Mahindra Ltd</v>
      </c>
      <c r="C45">
        <v>0.73</v>
      </c>
      <c r="D45">
        <v>2.8000000000000003</v>
      </c>
      <c r="E45">
        <v>0.73</v>
      </c>
    </row>
    <row r="46" spans="1:5">
      <c r="A46" t="str">
        <v>INE726G01019</v>
      </c>
      <c r="B46" t="str">
        <v>ICICI Prudential Life Insurance Company Limited</v>
      </c>
      <c r="C46">
        <v>1.96</v>
      </c>
      <c r="D46">
        <v>3.1399999999999997</v>
      </c>
      <c r="E46">
        <v>1.96</v>
      </c>
    </row>
    <row r="47" spans="1:5">
      <c r="A47" t="str">
        <v>INE733E01010</v>
      </c>
      <c r="B47" t="str">
        <v>NTPC Ltd</v>
      </c>
      <c r="C47">
        <v>0.64</v>
      </c>
      <c r="D47">
        <v>0</v>
      </c>
      <c r="E47">
        <v>0</v>
      </c>
    </row>
    <row r="48" spans="1:5">
      <c r="A48" t="str">
        <v>INE752E01010</v>
      </c>
      <c r="B48" t="str">
        <v>Power Grid Corporation of India Ltd</v>
      </c>
      <c r="C48">
        <v>0.44</v>
      </c>
      <c r="D48">
        <v>0</v>
      </c>
      <c r="E48">
        <v>0</v>
      </c>
    </row>
    <row r="49" spans="1:5">
      <c r="A49" t="str">
        <v>INE765G01017</v>
      </c>
      <c r="B49" t="str">
        <v>ICICI Lombard General Insurance Company Ltd</v>
      </c>
      <c r="C49">
        <v>0</v>
      </c>
      <c r="D49">
        <v>2.06</v>
      </c>
      <c r="E49">
        <v>0</v>
      </c>
    </row>
    <row r="50" spans="1:5">
      <c r="A50" t="str">
        <v>INE795G01014</v>
      </c>
      <c r="B50" t="str">
        <v>HDFC Life Insurance Company Limited</v>
      </c>
      <c r="C50">
        <v>0.48</v>
      </c>
      <c r="D50">
        <v>2.1800000000000002</v>
      </c>
      <c r="E50">
        <v>0.48</v>
      </c>
    </row>
    <row r="51" spans="1:5">
      <c r="A51" t="str">
        <v>INE844O01030</v>
      </c>
      <c r="B51" t="str">
        <v>Gujarat Gas Ltd</v>
      </c>
      <c r="C51">
        <v>0.72</v>
      </c>
      <c r="D51">
        <v>1.5699999999999998</v>
      </c>
      <c r="E51">
        <v>0.72</v>
      </c>
    </row>
    <row r="52" spans="1:5">
      <c r="A52" t="str">
        <v>INE860A01027</v>
      </c>
      <c r="B52" t="str">
        <v>HCL Technologies Ltd</v>
      </c>
      <c r="C52">
        <v>0.63</v>
      </c>
      <c r="D52">
        <v>0</v>
      </c>
      <c r="E52">
        <v>0</v>
      </c>
    </row>
    <row r="53" spans="1:5">
      <c r="A53" t="str">
        <v>INE917I01010</v>
      </c>
      <c r="B53" t="str">
        <v>Bajaj Auto Ltd</v>
      </c>
      <c r="C53">
        <v>0.57999999999999996</v>
      </c>
      <c r="D53">
        <v>1.5</v>
      </c>
      <c r="E53">
        <v>0.57999999999999996</v>
      </c>
    </row>
    <row r="54" spans="1:5">
      <c r="A54" t="str">
        <v>INE918I01026</v>
      </c>
      <c r="B54" t="str">
        <v>Bajaj Finserv Ltd</v>
      </c>
      <c r="C54">
        <v>0.52</v>
      </c>
      <c r="D54">
        <v>0</v>
      </c>
      <c r="E54">
        <v>0</v>
      </c>
    </row>
    <row r="55" spans="1:5">
      <c r="A55" t="str">
        <v>INE925R01014</v>
      </c>
      <c r="B55" t="str">
        <v>CMS Info System Limited</v>
      </c>
      <c r="C55">
        <v>0</v>
      </c>
      <c r="D55">
        <v>2.21</v>
      </c>
      <c r="E55">
        <v>0</v>
      </c>
    </row>
    <row r="56" spans="1:5">
      <c r="A56" t="str">
        <v>INF082J01408</v>
      </c>
      <c r="B56" t="str">
        <v>Quantum Gold ETF</v>
      </c>
      <c r="C56">
        <v>14.549999999999999</v>
      </c>
      <c r="D56">
        <v>0</v>
      </c>
      <c r="E56">
        <v>0</v>
      </c>
    </row>
    <row r="150" spans="1:2">
      <c r="A150" s="3" t="s">
        <v>841</v>
      </c>
    </row>
    <row r="151" spans="1:2">
      <c r="A151" t="s">
        <v>789</v>
      </c>
      <c r="B151">
        <f>ROWS(_xlfn.ANCHORARRAY(A5))</f>
        <v>52</v>
      </c>
    </row>
    <row r="152" spans="1:2">
      <c r="A152" t="s">
        <v>790</v>
      </c>
      <c r="B152" cm="1">
        <f t="array" ref="B152">SUMPRODUCT((_xlfn.ANCHORARRAY(C5)&gt;0)*(_xlfn.ANCHORARRAY(D5)&gt;0))</f>
        <v>25</v>
      </c>
    </row>
    <row r="154" spans="1:2">
      <c r="A154" s="3" t="s">
        <v>772</v>
      </c>
      <c r="B154" s="32">
        <f>SUM(_xlfn.ANCHORARRAY(E5))</f>
        <v>42.929999999999986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D92F2-A654-4B66-8A87-35177B5B7D6A}">
  <dimension ref="A1:Y200"/>
  <sheetViews>
    <sheetView topLeftCell="P1" workbookViewId="0">
      <pane ySplit="6" topLeftCell="A146" activePane="bottomLeft" state="frozen"/>
      <selection pane="bottomLeft" activeCell="X159" sqref="X159"/>
    </sheetView>
  </sheetViews>
  <sheetFormatPr defaultRowHeight="15"/>
  <cols>
    <col min="1" max="1" width="22.85546875" customWidth="1"/>
    <col min="2" max="2" width="38.140625" customWidth="1"/>
    <col min="3" max="8" width="15.28515625" customWidth="1"/>
    <col min="10" max="24" width="19" customWidth="1"/>
  </cols>
  <sheetData>
    <row r="1" spans="1:25" ht="18.75">
      <c r="A1" s="28" t="s">
        <v>803</v>
      </c>
    </row>
    <row r="2" spans="1:25" ht="15.75">
      <c r="A2" t="s">
        <v>804</v>
      </c>
      <c r="J2" s="17" t="s">
        <v>821</v>
      </c>
    </row>
    <row r="3" spans="1:25">
      <c r="J3" t="s">
        <v>822</v>
      </c>
      <c r="K3" s="5">
        <f>SUM(_xlfn.ANCHORARRAY(J7))</f>
        <v>25.18</v>
      </c>
      <c r="L3" t="s">
        <v>824</v>
      </c>
      <c r="M3" s="5">
        <f>SUM(_xlfn.ANCHORARRAY(L7))</f>
        <v>17.34</v>
      </c>
      <c r="N3" t="s">
        <v>826</v>
      </c>
      <c r="O3" s="5">
        <f>SUM(_xlfn.ANCHORARRAY(N7))</f>
        <v>43.069999999999986</v>
      </c>
      <c r="P3" t="s">
        <v>828</v>
      </c>
      <c r="Q3" s="5">
        <f>SUM(_xlfn.ANCHORARRAY(P7))</f>
        <v>9.9600000000000009</v>
      </c>
      <c r="R3" t="s">
        <v>830</v>
      </c>
      <c r="S3" s="5">
        <f>SUM(_xlfn.ANCHORARRAY(R7))</f>
        <v>24.36</v>
      </c>
      <c r="T3" t="s">
        <v>832</v>
      </c>
      <c r="U3" s="5">
        <f>SUM(_xlfn.ANCHORARRAY(T7))</f>
        <v>14.379999999999999</v>
      </c>
      <c r="V3" t="s">
        <v>834</v>
      </c>
      <c r="W3" s="5">
        <f>SUM(_xlfn.ANCHORARRAY(V7))</f>
        <v>17.34</v>
      </c>
      <c r="X3" t="s">
        <v>836</v>
      </c>
      <c r="Y3" s="5">
        <f>SUM(_xlfn.ANCHORARRAY(X7))</f>
        <v>42.929999999999986</v>
      </c>
    </row>
    <row r="4" spans="1:25">
      <c r="A4" t="s">
        <v>805</v>
      </c>
      <c r="J4" t="s">
        <v>823</v>
      </c>
      <c r="K4" s="5">
        <f>SUM(_xlfn.ANCHORARRAY(K7))</f>
        <v>14.23</v>
      </c>
      <c r="L4" t="s">
        <v>825</v>
      </c>
      <c r="M4" s="5">
        <f>SUM(_xlfn.ANCHORARRAY(M7))</f>
        <v>92.190000000000012</v>
      </c>
      <c r="N4" t="s">
        <v>827</v>
      </c>
      <c r="O4" s="5">
        <f>SUM(_xlfn.ANCHORARRAY(O7))</f>
        <v>63.2</v>
      </c>
      <c r="P4" t="s">
        <v>829</v>
      </c>
      <c r="Q4" s="5">
        <f>SUM(_xlfn.ANCHORARRAY(Q7))</f>
        <v>25.439999999999998</v>
      </c>
      <c r="R4" t="s">
        <v>831</v>
      </c>
      <c r="S4" s="5">
        <f>SUM(_xlfn.ANCHORARRAY(S7))</f>
        <v>5.91</v>
      </c>
      <c r="T4" t="s">
        <v>833</v>
      </c>
      <c r="U4" s="5">
        <f>SUM(_xlfn.ANCHORARRAY(U7))</f>
        <v>13.340000000000003</v>
      </c>
      <c r="V4" t="s">
        <v>835</v>
      </c>
      <c r="W4" s="5">
        <f>SUM(_xlfn.ANCHORARRAY(W7))</f>
        <v>15.040000000000001</v>
      </c>
    </row>
    <row r="6" spans="1:25">
      <c r="A6" s="4" t="s">
        <v>21</v>
      </c>
      <c r="B6" s="4" t="s">
        <v>22</v>
      </c>
      <c r="C6" s="4" t="s">
        <v>578</v>
      </c>
      <c r="D6" s="4" t="s">
        <v>198</v>
      </c>
      <c r="E6" s="4" t="s">
        <v>403</v>
      </c>
      <c r="F6" s="4" t="s">
        <v>622</v>
      </c>
      <c r="G6" s="4" t="s">
        <v>749</v>
      </c>
      <c r="H6" s="4" t="s">
        <v>613</v>
      </c>
      <c r="J6" s="31" t="s">
        <v>806</v>
      </c>
      <c r="K6" s="31" t="s">
        <v>807</v>
      </c>
      <c r="L6" s="31" t="s">
        <v>808</v>
      </c>
      <c r="M6" s="31" t="s">
        <v>809</v>
      </c>
      <c r="N6" s="31" t="s">
        <v>810</v>
      </c>
      <c r="O6" s="31" t="s">
        <v>811</v>
      </c>
      <c r="P6" s="31" t="s">
        <v>812</v>
      </c>
      <c r="Q6" s="31" t="s">
        <v>813</v>
      </c>
      <c r="R6" s="31" t="s">
        <v>814</v>
      </c>
      <c r="S6" s="31" t="s">
        <v>815</v>
      </c>
      <c r="T6" s="31" t="s">
        <v>816</v>
      </c>
      <c r="U6" s="31" t="s">
        <v>817</v>
      </c>
      <c r="V6" s="31" t="s">
        <v>818</v>
      </c>
      <c r="W6" s="31" t="s">
        <v>819</v>
      </c>
      <c r="X6" s="31" t="s">
        <v>820</v>
      </c>
    </row>
    <row r="7" spans="1:25">
      <c r="A7" t="str" cm="1">
        <f t="array" ref="A7:A162">_xlfn.LET(_xlpm.allISIN,Equity!$D$4:$D$500,_xlpm.validISIN,_xlfn._xlws.FILTER(_xlpm.allISIN,(_xlpm.allISIN&lt;&gt;"")*(LEFT(_xlpm.allISIN,2)="IN")),_xlfn._xlws.SORT(_xlfn.UNIQUE(_xlpm.validISIN)))</f>
        <v>IN0020230119</v>
      </c>
      <c r="B7" t="str" cm="1">
        <f t="array" ref="B7:B162">IFERROR(_xlfn.XLOOKUP(_xlfn.ANCHORARRAY(A7),Equity!$D$4:$D$500,Equity!$E$4:$E$500,""),"-")</f>
        <v>7.33% GOI (MD 30/10/2026)</v>
      </c>
      <c r="C7" s="5" cm="1">
        <f t="array" ref="C7:C162">_xlfn.MAP(_xlfn.ANCHORARRAY(A7),_xlfn.LAMBDA(_xlpm.isin,IFERROR(SUMIFS(Equity!$U$4:$U$500,Equity!$D$4:$D$500,_xlpm.isin,Equity!$A$4:$A$500,"QLTEF")*100,0)))</f>
        <v>0</v>
      </c>
      <c r="D7" s="5" cm="1">
        <f t="array" ref="D7:D162">_xlfn.MAP(_xlfn.ANCHORARRAY(A7),_xlfn.LAMBDA(_xlpm.isin,IFERROR(SUMIFS(Equity!$U$4:$U$500,Equity!$D$4:$D$500,_xlpm.isin,Equity!$A$4:$A$500,"QESG")*100,0)))</f>
        <v>0</v>
      </c>
      <c r="E7" s="5" cm="1">
        <f t="array" ref="E7:E162">_xlfn.MAP(_xlfn.ANCHORARRAY(A7),_xlfn.LAMBDA(_xlpm.isin,IFERROR(SUMIFS(Equity!$U$4:$U$500,Equity!$D$4:$D$500,_xlpm.isin,Equity!$A$4:$A$500,"QETHICAL")*100,0)))</f>
        <v>0</v>
      </c>
      <c r="F7" s="5" cm="1">
        <f t="array" ref="F7:F162">_xlfn.MAP(_xlfn.ANCHORARRAY(A7),_xlfn.LAMBDA(_xlpm.isin,IFERROR(SUMIFS(Equity!$U$4:$U$500,Equity!$D$4:$D$500,_xlpm.isin,Equity!$A$4:$A$500,"QSCAPF")*100,0)))</f>
        <v>0</v>
      </c>
      <c r="G7" s="5" cm="1">
        <f t="array" ref="G7:G162">_xlfn.MAP(_xlfn.ANCHORARRAY(A7),_xlfn.LAMBDA(_xlpm.isin,IFERROR(SUMIFS(Equity!$U$4:$U$500,Equity!$D$4:$D$500,_xlpm.isin,Equity!$A$4:$A$500,"QTSF")*100,0)))</f>
        <v>0</v>
      </c>
      <c r="H7" s="5" cm="1">
        <f t="array" ref="H7:H162">_xlfn.MAP(_xlfn.ANCHORARRAY(A7),_xlfn.LAMBDA(_xlpm.isin,IFERROR(SUMIFS(Equity!$U$4:$U$500,Equity!$D$4:$D$500,_xlpm.isin,Equity!$A$4:$A$500,"QMULTI")*100,0)))</f>
        <v>0.79</v>
      </c>
      <c r="I7" s="5"/>
      <c r="J7" s="5" cm="1">
        <f t="array" ref="J7:J162">_xlfn.MAP(_xlfn.ANCHORARRAY(C7),_xlfn.ANCHORARRAY(D7),_xlfn.LAMBDA(_xlpm.a,_xlpm.b,MIN(_xlpm.a,_xlpm.b)))</f>
        <v>0</v>
      </c>
      <c r="K7" s="5" cm="1">
        <f t="array" ref="K7:K162">_xlfn.MAP(_xlfn.ANCHORARRAY(C7),_xlfn.ANCHORARRAY(E7),_xlfn.LAMBDA(_xlpm.a,_xlpm.b,MIN(_xlpm.a,_xlpm.b)))</f>
        <v>0</v>
      </c>
      <c r="L7" s="5" cm="1">
        <f t="array" ref="L7:L162">_xlfn.MAP(_xlfn.ANCHORARRAY(C7),_xlfn.ANCHORARRAY(F7),_xlfn.LAMBDA(_xlpm.a,_xlpm.b,MIN(_xlpm.a,_xlpm.b)))</f>
        <v>0</v>
      </c>
      <c r="M7" s="5" cm="1">
        <f t="array" ref="M7:M162">_xlfn.MAP(_xlfn.ANCHORARRAY(C7),_xlfn.ANCHORARRAY(G7),_xlfn.LAMBDA(_xlpm.a,_xlpm.b,MIN(_xlpm.a,_xlpm.b)))</f>
        <v>0</v>
      </c>
      <c r="N7" s="5" cm="1">
        <f t="array" ref="N7:N162">_xlfn.MAP(_xlfn.ANCHORARRAY(C7),_xlfn.ANCHORARRAY(H7),_xlfn.LAMBDA(_xlpm.a,_xlpm.b,MIN(_xlpm.a,_xlpm.b)))</f>
        <v>0</v>
      </c>
      <c r="O7" s="5" cm="1">
        <f t="array" ref="O7:O162">_xlfn.MAP(_xlfn.ANCHORARRAY(D7),_xlfn.ANCHORARRAY(E7),_xlfn.LAMBDA(_xlpm.a,_xlpm.b,MIN(_xlpm.a,_xlpm.b)))</f>
        <v>0</v>
      </c>
      <c r="P7" s="5" cm="1">
        <f t="array" ref="P7:P162">_xlfn.MAP(_xlfn.ANCHORARRAY(D7),_xlfn.ANCHORARRAY(F7),_xlfn.LAMBDA(_xlpm.a,_xlpm.b,MIN(_xlpm.a,_xlpm.b)))</f>
        <v>0</v>
      </c>
      <c r="Q7" s="5" cm="1">
        <f t="array" ref="Q7:Q162">_xlfn.MAP(_xlfn.ANCHORARRAY(D7),_xlfn.ANCHORARRAY(G7),_xlfn.LAMBDA(_xlpm.a,_xlpm.b,MIN(_xlpm.a,_xlpm.b)))</f>
        <v>0</v>
      </c>
      <c r="R7" s="5" cm="1">
        <f t="array" ref="R7:R162">_xlfn.MAP(_xlfn.ANCHORARRAY(D7),_xlfn.ANCHORARRAY(H7),_xlfn.LAMBDA(_xlpm.a,_xlpm.b,MIN(_xlpm.a,_xlpm.b)))</f>
        <v>0</v>
      </c>
      <c r="S7" s="5" cm="1">
        <f t="array" ref="S7:S162">_xlfn.MAP(_xlfn.ANCHORARRAY(E7),_xlfn.ANCHORARRAY(F7),_xlfn.LAMBDA(_xlpm.a,_xlpm.b,MIN(_xlpm.a,_xlpm.b)))</f>
        <v>0</v>
      </c>
      <c r="T7" s="5" cm="1">
        <f t="array" ref="T7:T162">_xlfn.MAP(_xlfn.ANCHORARRAY(E7),_xlfn.ANCHORARRAY(G7),_xlfn.LAMBDA(_xlpm.a,_xlpm.b,MIN(_xlpm.a,_xlpm.b)))</f>
        <v>0</v>
      </c>
      <c r="U7" s="5" cm="1">
        <f t="array" ref="U7:U162">_xlfn.MAP(_xlfn.ANCHORARRAY(E7),_xlfn.ANCHORARRAY(H7),_xlfn.LAMBDA(_xlpm.a,_xlpm.b,MIN(_xlpm.a,_xlpm.b)))</f>
        <v>0</v>
      </c>
      <c r="V7" s="5" cm="1">
        <f t="array" ref="V7:V162">_xlfn.MAP(_xlfn.ANCHORARRAY(F7),_xlfn.ANCHORARRAY(G7),_xlfn.LAMBDA(_xlpm.a,_xlpm.b,MIN(_xlpm.a,_xlpm.b)))</f>
        <v>0</v>
      </c>
      <c r="W7" s="5" cm="1">
        <f t="array" ref="W7:W162">_xlfn.MAP(_xlfn.ANCHORARRAY(F7),_xlfn.ANCHORARRAY(H7),_xlfn.LAMBDA(_xlpm.a,_xlpm.b,MIN(_xlpm.a,_xlpm.b)))</f>
        <v>0</v>
      </c>
      <c r="X7" s="5" cm="1">
        <f t="array" ref="X7:X162">_xlfn.MAP(_xlfn.ANCHORARRAY(G7),_xlfn.ANCHORARRAY(H7),_xlfn.LAMBDA(_xlpm.a,_xlpm.b,MIN(_xlpm.a,_xlpm.b)))</f>
        <v>0</v>
      </c>
    </row>
    <row r="8" spans="1:25">
      <c r="A8" t="str">
        <v>IN0020250075</v>
      </c>
      <c r="B8" t="str">
        <v>7.24% GOI (MD 18/08/2055)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1.91</v>
      </c>
      <c r="I8" s="5"/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</row>
    <row r="9" spans="1:25">
      <c r="A9" t="str">
        <v>IN0020260025</v>
      </c>
      <c r="B9" t="str">
        <v>6.94% GOI (MD 11/05/2036)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1.78</v>
      </c>
      <c r="I9" s="5"/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5">
      <c r="A10" t="str">
        <v>IN3120240681</v>
      </c>
      <c r="B10" t="str">
        <v>6.89% Tamilnadu SDL (MD 19/09/2028)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17.61</v>
      </c>
      <c r="I10" s="5"/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</row>
    <row r="11" spans="1:25">
      <c r="A11" t="str">
        <v>IN3120250391</v>
      </c>
      <c r="B11" t="str">
        <v>6.55% Tamilnadu SDL (MD 19/11/2029)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8.6999999999999993</v>
      </c>
      <c r="I11" s="5"/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5">
      <c r="A12" t="str">
        <v>INE002A01018</v>
      </c>
      <c r="B12" t="str">
        <v>Reliance Industries Ltd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/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</row>
    <row r="13" spans="1:25">
      <c r="A13" t="str">
        <v>INE009A01021</v>
      </c>
      <c r="B13" t="str">
        <v>Infosys Ltd</v>
      </c>
      <c r="C13" s="5">
        <v>3.92</v>
      </c>
      <c r="D13" s="5">
        <v>2</v>
      </c>
      <c r="E13" s="5">
        <v>1.9300000000000002</v>
      </c>
      <c r="F13" s="5">
        <v>0.77999999999999992</v>
      </c>
      <c r="G13" s="5">
        <v>3.8</v>
      </c>
      <c r="H13" s="5">
        <v>2.35</v>
      </c>
      <c r="I13" s="5"/>
      <c r="J13" s="5">
        <v>2</v>
      </c>
      <c r="K13" s="5">
        <v>1.9300000000000002</v>
      </c>
      <c r="L13" s="5">
        <v>0.77999999999999992</v>
      </c>
      <c r="M13" s="5">
        <v>3.8</v>
      </c>
      <c r="N13" s="5">
        <v>2.35</v>
      </c>
      <c r="O13" s="5">
        <v>1.9300000000000002</v>
      </c>
      <c r="P13" s="5">
        <v>0.77999999999999992</v>
      </c>
      <c r="Q13" s="5">
        <v>2</v>
      </c>
      <c r="R13" s="5">
        <v>2</v>
      </c>
      <c r="S13" s="5">
        <v>0.77999999999999992</v>
      </c>
      <c r="T13" s="5">
        <v>1.9300000000000002</v>
      </c>
      <c r="U13" s="5">
        <v>1.9300000000000002</v>
      </c>
      <c r="V13" s="5">
        <v>0.77999999999999992</v>
      </c>
      <c r="W13" s="5">
        <v>0.77999999999999992</v>
      </c>
      <c r="X13" s="5">
        <v>2.35</v>
      </c>
    </row>
    <row r="14" spans="1:25">
      <c r="A14" t="str">
        <v>INE00LO01017</v>
      </c>
      <c r="B14" t="str">
        <v>Craftsman Automation Limited</v>
      </c>
      <c r="C14" s="5">
        <v>0</v>
      </c>
      <c r="D14" s="5">
        <v>0</v>
      </c>
      <c r="E14" s="5">
        <v>0</v>
      </c>
      <c r="F14" s="5">
        <v>0.77999999999999992</v>
      </c>
      <c r="G14" s="5">
        <v>0</v>
      </c>
      <c r="H14" s="5">
        <v>0</v>
      </c>
      <c r="I14" s="5"/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25">
      <c r="A15" t="str">
        <v>INE018A01030</v>
      </c>
      <c r="B15" t="str">
        <v>Larsen &amp; Toubro Ltd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/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5">
      <c r="A16" t="str">
        <v>INE019A01038</v>
      </c>
      <c r="B16" t="str">
        <v>JSW Steel Ltd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/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>
      <c r="A17" t="str">
        <v>INE021A01026</v>
      </c>
      <c r="B17" t="str">
        <v>Asian Paints Ltd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0.48</v>
      </c>
      <c r="I17" s="5"/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</row>
    <row r="18" spans="1:24">
      <c r="A18" t="str">
        <v>INE027H01010</v>
      </c>
      <c r="B18" t="str">
        <v>Max Healthcare Institute Limited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/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>
      <c r="A19" t="str">
        <v>INE02PY01013</v>
      </c>
      <c r="B19" t="str">
        <v>Borosil Limited</v>
      </c>
      <c r="C19" s="5">
        <v>0</v>
      </c>
      <c r="D19" s="5">
        <v>0</v>
      </c>
      <c r="E19" s="5">
        <v>0.86</v>
      </c>
      <c r="F19" s="5">
        <v>0</v>
      </c>
      <c r="G19" s="5">
        <v>0</v>
      </c>
      <c r="H19" s="5">
        <v>0</v>
      </c>
      <c r="I19" s="5"/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</row>
    <row r="20" spans="1:24">
      <c r="A20" t="str">
        <v>INE030A01027</v>
      </c>
      <c r="B20" t="str">
        <v>Hindustan Unilever Ltd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0.70000000000000007</v>
      </c>
      <c r="I20" s="5"/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>
      <c r="A21" t="str">
        <v>INE036D01028</v>
      </c>
      <c r="B21" t="str">
        <v>Karur Vysya Bank Ltd</v>
      </c>
      <c r="C21" s="5">
        <v>0</v>
      </c>
      <c r="D21" s="5">
        <v>0</v>
      </c>
      <c r="E21" s="5">
        <v>0</v>
      </c>
      <c r="F21" s="5">
        <v>2.67</v>
      </c>
      <c r="G21" s="5">
        <v>0</v>
      </c>
      <c r="H21" s="5">
        <v>0</v>
      </c>
      <c r="I21" s="5"/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>
      <c r="A22" t="str">
        <v>INE038A01020</v>
      </c>
      <c r="B22" t="str">
        <v>Hindalco Industries Ltd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/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>
      <c r="A23" t="str">
        <v>INE03Q201024</v>
      </c>
      <c r="B23" t="str">
        <v>Alivus Life Sciences Limited</v>
      </c>
      <c r="C23" s="5">
        <v>0</v>
      </c>
      <c r="D23" s="5">
        <v>0</v>
      </c>
      <c r="E23" s="5">
        <v>0</v>
      </c>
      <c r="F23" s="5">
        <v>2.36</v>
      </c>
      <c r="G23" s="5">
        <v>0</v>
      </c>
      <c r="H23" s="5">
        <v>0</v>
      </c>
      <c r="I23" s="5"/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>
      <c r="A24" t="str">
        <v>INE040A01034</v>
      </c>
      <c r="B24" t="str">
        <v>HDFC Bank Ltd</v>
      </c>
      <c r="C24" s="5">
        <v>7.75</v>
      </c>
      <c r="D24" s="5">
        <v>4.37</v>
      </c>
      <c r="E24" s="5">
        <v>0</v>
      </c>
      <c r="F24" s="5">
        <v>1.54</v>
      </c>
      <c r="G24" s="5">
        <v>7.6700000000000008</v>
      </c>
      <c r="H24" s="5">
        <v>4.7699999999999996</v>
      </c>
      <c r="I24" s="5"/>
      <c r="J24" s="5">
        <v>4.37</v>
      </c>
      <c r="K24" s="5">
        <v>0</v>
      </c>
      <c r="L24" s="5">
        <v>1.54</v>
      </c>
      <c r="M24" s="5">
        <v>7.6700000000000008</v>
      </c>
      <c r="N24" s="5">
        <v>4.7699999999999996</v>
      </c>
      <c r="O24" s="5">
        <v>0</v>
      </c>
      <c r="P24" s="5">
        <v>1.54</v>
      </c>
      <c r="Q24" s="5">
        <v>4.37</v>
      </c>
      <c r="R24" s="5">
        <v>4.37</v>
      </c>
      <c r="S24" s="5">
        <v>0</v>
      </c>
      <c r="T24" s="5">
        <v>0</v>
      </c>
      <c r="U24" s="5">
        <v>0</v>
      </c>
      <c r="V24" s="5">
        <v>1.54</v>
      </c>
      <c r="W24" s="5">
        <v>1.54</v>
      </c>
      <c r="X24" s="5">
        <v>4.7699999999999996</v>
      </c>
    </row>
    <row r="25" spans="1:24">
      <c r="A25" t="str">
        <v>INE040D01038</v>
      </c>
      <c r="B25" t="str">
        <v>Mayur Uniquoters Ltd</v>
      </c>
      <c r="C25" s="5">
        <v>0</v>
      </c>
      <c r="D25" s="5">
        <v>0</v>
      </c>
      <c r="E25" s="5">
        <v>0</v>
      </c>
      <c r="F25" s="5">
        <v>2.75</v>
      </c>
      <c r="G25" s="5">
        <v>0</v>
      </c>
      <c r="H25" s="5">
        <v>0</v>
      </c>
      <c r="I25" s="5"/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</row>
    <row r="26" spans="1:24">
      <c r="A26" t="str">
        <v>INE044A01036</v>
      </c>
      <c r="B26" t="str">
        <v>Sun Pharmaceutical Industries Limited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/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>
      <c r="A27" t="str">
        <v>INE047A01021</v>
      </c>
      <c r="B27" t="str">
        <v>Grasim Industries Ltd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/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</row>
    <row r="28" spans="1:24">
      <c r="A28" t="str">
        <v>INE059A01026</v>
      </c>
      <c r="B28" t="str">
        <v>Cipla Ltd</v>
      </c>
      <c r="C28" s="5">
        <v>2.94</v>
      </c>
      <c r="D28" s="5">
        <v>0</v>
      </c>
      <c r="E28" s="5">
        <v>0</v>
      </c>
      <c r="F28" s="5">
        <v>0</v>
      </c>
      <c r="G28" s="5">
        <v>3.08</v>
      </c>
      <c r="H28" s="5">
        <v>1.54</v>
      </c>
      <c r="I28" s="5"/>
      <c r="J28" s="5">
        <v>0</v>
      </c>
      <c r="K28" s="5">
        <v>0</v>
      </c>
      <c r="L28" s="5">
        <v>0</v>
      </c>
      <c r="M28" s="5">
        <v>2.94</v>
      </c>
      <c r="N28" s="5">
        <v>1.54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1.54</v>
      </c>
    </row>
    <row r="29" spans="1:24">
      <c r="A29" t="str">
        <v>INE062A01020</v>
      </c>
      <c r="B29" t="str">
        <v>State Bank of India</v>
      </c>
      <c r="C29" s="5">
        <v>2.5700000000000003</v>
      </c>
      <c r="D29" s="5">
        <v>0</v>
      </c>
      <c r="E29" s="5">
        <v>0</v>
      </c>
      <c r="F29" s="5">
        <v>0</v>
      </c>
      <c r="G29" s="5">
        <v>2.8899999999999997</v>
      </c>
      <c r="H29" s="5">
        <v>2.52</v>
      </c>
      <c r="I29" s="5"/>
      <c r="J29" s="5">
        <v>0</v>
      </c>
      <c r="K29" s="5">
        <v>0</v>
      </c>
      <c r="L29" s="5">
        <v>0</v>
      </c>
      <c r="M29" s="5">
        <v>2.5700000000000003</v>
      </c>
      <c r="N29" s="5">
        <v>2.52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2.52</v>
      </c>
    </row>
    <row r="30" spans="1:24">
      <c r="A30" t="str">
        <v>INE063P01018</v>
      </c>
      <c r="B30" t="str">
        <v>Equitas Small Finance Bank Limited</v>
      </c>
      <c r="C30" s="5">
        <v>0</v>
      </c>
      <c r="D30" s="5">
        <v>0</v>
      </c>
      <c r="E30" s="5">
        <v>0</v>
      </c>
      <c r="F30" s="5">
        <v>2.2599999999999998</v>
      </c>
      <c r="G30" s="5">
        <v>0</v>
      </c>
      <c r="H30" s="5">
        <v>0</v>
      </c>
      <c r="I30" s="5"/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</row>
    <row r="31" spans="1:24">
      <c r="A31" t="str">
        <v>INE066A01021</v>
      </c>
      <c r="B31" t="str">
        <v>Eicher Motors Limited</v>
      </c>
      <c r="C31" s="5">
        <v>0</v>
      </c>
      <c r="D31" s="5">
        <v>1.82</v>
      </c>
      <c r="E31" s="5">
        <v>2.92</v>
      </c>
      <c r="F31" s="5">
        <v>0</v>
      </c>
      <c r="G31" s="5">
        <v>0</v>
      </c>
      <c r="H31" s="5">
        <v>0.79</v>
      </c>
      <c r="I31" s="5"/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1.82</v>
      </c>
      <c r="P31" s="5">
        <v>0</v>
      </c>
      <c r="Q31" s="5">
        <v>0</v>
      </c>
      <c r="R31" s="5">
        <v>0.79</v>
      </c>
      <c r="S31" s="5">
        <v>0</v>
      </c>
      <c r="T31" s="5">
        <v>0</v>
      </c>
      <c r="U31" s="5">
        <v>0.79</v>
      </c>
      <c r="V31" s="5">
        <v>0</v>
      </c>
      <c r="W31" s="5">
        <v>0</v>
      </c>
      <c r="X31" s="5">
        <v>0</v>
      </c>
    </row>
    <row r="32" spans="1:24">
      <c r="A32" t="str">
        <v>INE075A01022</v>
      </c>
      <c r="B32" t="str">
        <v>Wipro Ltd</v>
      </c>
      <c r="C32" s="5">
        <v>2.52</v>
      </c>
      <c r="D32" s="5">
        <v>0.51</v>
      </c>
      <c r="E32" s="5">
        <v>0</v>
      </c>
      <c r="F32" s="5">
        <v>0</v>
      </c>
      <c r="G32" s="5">
        <v>2.42</v>
      </c>
      <c r="H32" s="5">
        <v>0.67999999999999994</v>
      </c>
      <c r="I32" s="5"/>
      <c r="J32" s="5">
        <v>0.51</v>
      </c>
      <c r="K32" s="5">
        <v>0</v>
      </c>
      <c r="L32" s="5">
        <v>0</v>
      </c>
      <c r="M32" s="5">
        <v>2.42</v>
      </c>
      <c r="N32" s="5">
        <v>0.67999999999999994</v>
      </c>
      <c r="O32" s="5">
        <v>0</v>
      </c>
      <c r="P32" s="5">
        <v>0</v>
      </c>
      <c r="Q32" s="5">
        <v>0.51</v>
      </c>
      <c r="R32" s="5">
        <v>0.51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0.67999999999999994</v>
      </c>
    </row>
    <row r="33" spans="1:24">
      <c r="A33" t="str">
        <v>INE079J01017</v>
      </c>
      <c r="B33" t="str">
        <v>Gateway Distriparks Limited</v>
      </c>
      <c r="C33" s="5">
        <v>0</v>
      </c>
      <c r="D33" s="5">
        <v>0</v>
      </c>
      <c r="E33" s="5">
        <v>0</v>
      </c>
      <c r="F33" s="5">
        <v>1.67</v>
      </c>
      <c r="G33" s="5">
        <v>0</v>
      </c>
      <c r="H33" s="5">
        <v>0</v>
      </c>
      <c r="I33" s="5"/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</row>
    <row r="34" spans="1:24">
      <c r="A34" t="str">
        <v>INE07RO01027</v>
      </c>
      <c r="B34" t="str">
        <v>Supriya Lifescience Limited</v>
      </c>
      <c r="C34" s="5">
        <v>0</v>
      </c>
      <c r="D34" s="5">
        <v>0</v>
      </c>
      <c r="E34" s="5">
        <v>0</v>
      </c>
      <c r="F34" s="5">
        <v>4.47</v>
      </c>
      <c r="G34" s="5">
        <v>0</v>
      </c>
      <c r="H34" s="5">
        <v>0</v>
      </c>
      <c r="I34" s="5"/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</row>
    <row r="35" spans="1:24">
      <c r="A35" t="str">
        <v>INE07Y701011</v>
      </c>
      <c r="B35" t="str">
        <v>Hitachi Energy India Limited</v>
      </c>
      <c r="C35" s="5">
        <v>0</v>
      </c>
      <c r="D35" s="5">
        <v>2.35</v>
      </c>
      <c r="E35" s="5">
        <v>3.94</v>
      </c>
      <c r="F35" s="5">
        <v>0</v>
      </c>
      <c r="G35" s="5">
        <v>0</v>
      </c>
      <c r="H35" s="5">
        <v>0</v>
      </c>
      <c r="I35" s="5"/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2.35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</row>
    <row r="36" spans="1:24">
      <c r="A36" t="str">
        <v>INE081A01020</v>
      </c>
      <c r="B36" t="str">
        <v>Tata Steel Ltd</v>
      </c>
      <c r="C36" s="5">
        <v>0.45999999999999996</v>
      </c>
      <c r="D36" s="5">
        <v>0</v>
      </c>
      <c r="E36" s="5">
        <v>0</v>
      </c>
      <c r="F36" s="5">
        <v>0</v>
      </c>
      <c r="G36" s="5">
        <v>0.32</v>
      </c>
      <c r="H36" s="5">
        <v>0.86999999999999988</v>
      </c>
      <c r="I36" s="5"/>
      <c r="J36" s="5">
        <v>0</v>
      </c>
      <c r="K36" s="5">
        <v>0</v>
      </c>
      <c r="L36" s="5">
        <v>0</v>
      </c>
      <c r="M36" s="5">
        <v>0.32</v>
      </c>
      <c r="N36" s="5">
        <v>0.45999999999999996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0.32</v>
      </c>
    </row>
    <row r="37" spans="1:24">
      <c r="A37" t="str">
        <v>INE089A01031</v>
      </c>
      <c r="B37" t="str">
        <v>Dr Reddys Laboratories Ltd</v>
      </c>
      <c r="C37" s="5">
        <v>2.4500000000000002</v>
      </c>
      <c r="D37" s="5">
        <v>0</v>
      </c>
      <c r="E37" s="5">
        <v>0</v>
      </c>
      <c r="F37" s="5">
        <v>0</v>
      </c>
      <c r="G37" s="5">
        <v>2.4699999999999998</v>
      </c>
      <c r="H37" s="5">
        <v>1.24</v>
      </c>
      <c r="I37" s="5"/>
      <c r="J37" s="5">
        <v>0</v>
      </c>
      <c r="K37" s="5">
        <v>0</v>
      </c>
      <c r="L37" s="5">
        <v>0</v>
      </c>
      <c r="M37" s="5">
        <v>2.4500000000000002</v>
      </c>
      <c r="N37" s="5">
        <v>1.24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1.24</v>
      </c>
    </row>
    <row r="38" spans="1:24">
      <c r="A38" t="str">
        <v>INE08U801020</v>
      </c>
      <c r="B38" t="str">
        <v>Samhi Hotels Limited</v>
      </c>
      <c r="C38" s="5">
        <v>0</v>
      </c>
      <c r="D38" s="5">
        <v>0</v>
      </c>
      <c r="E38" s="5">
        <v>0</v>
      </c>
      <c r="F38" s="5">
        <v>1.8399999999999999</v>
      </c>
      <c r="G38" s="5">
        <v>0</v>
      </c>
      <c r="H38" s="5">
        <v>0</v>
      </c>
      <c r="I38" s="5"/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</row>
    <row r="39" spans="1:24">
      <c r="A39" t="str">
        <v>INE090A01021</v>
      </c>
      <c r="B39" t="str">
        <v>ICICI Bank Ltd</v>
      </c>
      <c r="C39" s="5">
        <v>7.2499999999999991</v>
      </c>
      <c r="D39" s="5">
        <v>0</v>
      </c>
      <c r="E39" s="5">
        <v>0</v>
      </c>
      <c r="F39" s="5">
        <v>0.27</v>
      </c>
      <c r="G39" s="5">
        <v>7.28</v>
      </c>
      <c r="H39" s="5">
        <v>4.3999999999999995</v>
      </c>
      <c r="I39" s="5"/>
      <c r="J39" s="5">
        <v>0</v>
      </c>
      <c r="K39" s="5">
        <v>0</v>
      </c>
      <c r="L39" s="5">
        <v>0.27</v>
      </c>
      <c r="M39" s="5">
        <v>7.2499999999999991</v>
      </c>
      <c r="N39" s="5">
        <v>4.3999999999999995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0.27</v>
      </c>
      <c r="W39" s="5">
        <v>0.27</v>
      </c>
      <c r="X39" s="5">
        <v>4.3999999999999995</v>
      </c>
    </row>
    <row r="40" spans="1:24">
      <c r="A40" t="str">
        <v>INE092A01019</v>
      </c>
      <c r="B40" t="str">
        <v>Tata Chemicals Ltd</v>
      </c>
      <c r="C40" s="5">
        <v>0</v>
      </c>
      <c r="D40" s="5">
        <v>1.1199999999999999</v>
      </c>
      <c r="E40" s="5">
        <v>0.79</v>
      </c>
      <c r="F40" s="5">
        <v>0</v>
      </c>
      <c r="G40" s="5">
        <v>0</v>
      </c>
      <c r="H40" s="5">
        <v>0</v>
      </c>
      <c r="I40" s="5"/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0.79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</row>
    <row r="41" spans="1:24">
      <c r="A41" t="str">
        <v>INE094J01016</v>
      </c>
      <c r="B41" t="str">
        <v>UTI Asset Management Company Ltd</v>
      </c>
      <c r="C41" s="5">
        <v>0</v>
      </c>
      <c r="D41" s="5">
        <v>0</v>
      </c>
      <c r="E41" s="5">
        <v>0</v>
      </c>
      <c r="F41" s="5">
        <v>1.6</v>
      </c>
      <c r="G41" s="5">
        <v>0</v>
      </c>
      <c r="H41" s="5">
        <v>0</v>
      </c>
      <c r="I41" s="5"/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</row>
    <row r="42" spans="1:24">
      <c r="A42" t="str">
        <v>INE095A01012</v>
      </c>
      <c r="B42" t="str">
        <v>Indusind Bank Ltd</v>
      </c>
      <c r="C42" s="5">
        <v>2.12</v>
      </c>
      <c r="D42" s="5">
        <v>0.91999999999999993</v>
      </c>
      <c r="E42" s="5">
        <v>0</v>
      </c>
      <c r="F42" s="5">
        <v>0.8</v>
      </c>
      <c r="G42" s="5">
        <v>2.15</v>
      </c>
      <c r="H42" s="5">
        <v>1.24</v>
      </c>
      <c r="I42" s="5"/>
      <c r="J42" s="5">
        <v>0.91999999999999993</v>
      </c>
      <c r="K42" s="5">
        <v>0</v>
      </c>
      <c r="L42" s="5">
        <v>0.8</v>
      </c>
      <c r="M42" s="5">
        <v>2.12</v>
      </c>
      <c r="N42" s="5">
        <v>1.24</v>
      </c>
      <c r="O42" s="5">
        <v>0</v>
      </c>
      <c r="P42" s="5">
        <v>0.8</v>
      </c>
      <c r="Q42" s="5">
        <v>0.91999999999999993</v>
      </c>
      <c r="R42" s="5">
        <v>0.91999999999999993</v>
      </c>
      <c r="S42" s="5">
        <v>0</v>
      </c>
      <c r="T42" s="5">
        <v>0</v>
      </c>
      <c r="U42" s="5">
        <v>0</v>
      </c>
      <c r="V42" s="5">
        <v>0.8</v>
      </c>
      <c r="W42" s="5">
        <v>0.8</v>
      </c>
      <c r="X42" s="5">
        <v>1.24</v>
      </c>
    </row>
    <row r="43" spans="1:24">
      <c r="A43" t="str">
        <v>INE0KCE01017</v>
      </c>
      <c r="B43" t="str">
        <v>Eureka Forbes Ltd</v>
      </c>
      <c r="C43" s="5">
        <v>0</v>
      </c>
      <c r="D43" s="5">
        <v>0.98</v>
      </c>
      <c r="E43" s="5">
        <v>1.05</v>
      </c>
      <c r="F43" s="5">
        <v>0</v>
      </c>
      <c r="G43" s="5">
        <v>0</v>
      </c>
      <c r="H43" s="5">
        <v>0</v>
      </c>
      <c r="I43" s="5"/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0.98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</row>
    <row r="44" spans="1:24">
      <c r="A44" t="str">
        <v>INE0OXY01013</v>
      </c>
      <c r="B44" t="str">
        <v>Afcom Holdings Limited</v>
      </c>
      <c r="C44" s="5">
        <v>0</v>
      </c>
      <c r="D44" s="5">
        <v>0</v>
      </c>
      <c r="E44" s="5">
        <v>0</v>
      </c>
      <c r="F44" s="5">
        <v>0.31</v>
      </c>
      <c r="G44" s="5">
        <v>0</v>
      </c>
      <c r="H44" s="5">
        <v>0</v>
      </c>
      <c r="I44" s="5"/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</row>
    <row r="45" spans="1:24">
      <c r="A45" t="str">
        <v>INE0V6F01027</v>
      </c>
      <c r="B45" t="str">
        <v>Hyundai Motor India Ltd</v>
      </c>
      <c r="C45" s="5">
        <v>0</v>
      </c>
      <c r="D45" s="5">
        <v>1.02</v>
      </c>
      <c r="E45" s="5">
        <v>2.19</v>
      </c>
      <c r="F45" s="5">
        <v>0</v>
      </c>
      <c r="G45" s="5">
        <v>0</v>
      </c>
      <c r="H45" s="5">
        <v>0</v>
      </c>
      <c r="I45" s="5"/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1.02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</row>
    <row r="46" spans="1:24">
      <c r="A46" t="str">
        <v>INE101A01026</v>
      </c>
      <c r="B46" t="str">
        <v>Mahindra &amp; Mahindra Ltd</v>
      </c>
      <c r="C46" s="5">
        <v>1.28</v>
      </c>
      <c r="D46" s="5">
        <v>2.16</v>
      </c>
      <c r="E46" s="5">
        <v>2.08</v>
      </c>
      <c r="F46" s="5">
        <v>0</v>
      </c>
      <c r="G46" s="5">
        <v>1.39</v>
      </c>
      <c r="H46" s="5">
        <v>0.77999999999999992</v>
      </c>
      <c r="I46" s="5"/>
      <c r="J46" s="5">
        <v>1.28</v>
      </c>
      <c r="K46" s="5">
        <v>1.28</v>
      </c>
      <c r="L46" s="5">
        <v>0</v>
      </c>
      <c r="M46" s="5">
        <v>1.28</v>
      </c>
      <c r="N46" s="5">
        <v>0.77999999999999992</v>
      </c>
      <c r="O46" s="5">
        <v>2.08</v>
      </c>
      <c r="P46" s="5">
        <v>0</v>
      </c>
      <c r="Q46" s="5">
        <v>1.39</v>
      </c>
      <c r="R46" s="5">
        <v>0.77999999999999992</v>
      </c>
      <c r="S46" s="5">
        <v>0</v>
      </c>
      <c r="T46" s="5">
        <v>1.39</v>
      </c>
      <c r="U46" s="5">
        <v>0.77999999999999992</v>
      </c>
      <c r="V46" s="5">
        <v>0</v>
      </c>
      <c r="W46" s="5">
        <v>0</v>
      </c>
      <c r="X46" s="5">
        <v>0.77999999999999992</v>
      </c>
    </row>
    <row r="47" spans="1:24">
      <c r="A47" t="str">
        <v>INE111A01025</v>
      </c>
      <c r="B47" t="str">
        <v>Container Corporation of India Ltd</v>
      </c>
      <c r="C47" s="5">
        <v>3.1300000000000003</v>
      </c>
      <c r="D47" s="5">
        <v>0</v>
      </c>
      <c r="E47" s="5">
        <v>0</v>
      </c>
      <c r="F47" s="5">
        <v>0</v>
      </c>
      <c r="G47" s="5">
        <v>3.11</v>
      </c>
      <c r="H47" s="5">
        <v>1.92</v>
      </c>
      <c r="I47" s="5"/>
      <c r="J47" s="5">
        <v>0</v>
      </c>
      <c r="K47" s="5">
        <v>0</v>
      </c>
      <c r="L47" s="5">
        <v>0</v>
      </c>
      <c r="M47" s="5">
        <v>3.11</v>
      </c>
      <c r="N47" s="5">
        <v>1.92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1.92</v>
      </c>
    </row>
    <row r="48" spans="1:24">
      <c r="A48" t="str">
        <v>INE115A01026</v>
      </c>
      <c r="B48" t="str">
        <v>LIC Housing Finance Ltd</v>
      </c>
      <c r="C48" s="5">
        <v>2.77</v>
      </c>
      <c r="D48" s="5">
        <v>0</v>
      </c>
      <c r="E48" s="5">
        <v>0</v>
      </c>
      <c r="F48" s="5">
        <v>0</v>
      </c>
      <c r="G48" s="5">
        <v>2.7199999999999998</v>
      </c>
      <c r="H48" s="5">
        <v>0.71000000000000008</v>
      </c>
      <c r="I48" s="5"/>
      <c r="J48" s="5">
        <v>0</v>
      </c>
      <c r="K48" s="5">
        <v>0</v>
      </c>
      <c r="L48" s="5">
        <v>0</v>
      </c>
      <c r="M48" s="5">
        <v>2.7199999999999998</v>
      </c>
      <c r="N48" s="5">
        <v>0.71000000000000008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0.71000000000000008</v>
      </c>
    </row>
    <row r="49" spans="1:24">
      <c r="A49" t="str">
        <v>INE117A01022</v>
      </c>
      <c r="B49" t="str">
        <v>ABB India Ltd</v>
      </c>
      <c r="C49" s="5">
        <v>0</v>
      </c>
      <c r="D49" s="5">
        <v>1.23</v>
      </c>
      <c r="E49" s="5">
        <v>2.37</v>
      </c>
      <c r="F49" s="5">
        <v>0</v>
      </c>
      <c r="G49" s="5">
        <v>0</v>
      </c>
      <c r="H49" s="5">
        <v>0</v>
      </c>
      <c r="I49" s="5"/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1.23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</row>
    <row r="50" spans="1:24">
      <c r="A50" t="str">
        <v>INE118D01016</v>
      </c>
      <c r="B50" t="str">
        <v>Nuvoco Vistas Corporation Limited</v>
      </c>
      <c r="C50" s="5">
        <v>2.68</v>
      </c>
      <c r="D50" s="5">
        <v>0.96</v>
      </c>
      <c r="E50" s="5">
        <v>2.0699999999999998</v>
      </c>
      <c r="F50" s="5">
        <v>1.67</v>
      </c>
      <c r="G50" s="5">
        <v>2.74</v>
      </c>
      <c r="H50" s="5">
        <v>1.6500000000000001</v>
      </c>
      <c r="I50" s="5"/>
      <c r="J50" s="5">
        <v>0.96</v>
      </c>
      <c r="K50" s="5">
        <v>2.0699999999999998</v>
      </c>
      <c r="L50" s="5">
        <v>1.67</v>
      </c>
      <c r="M50" s="5">
        <v>2.68</v>
      </c>
      <c r="N50" s="5">
        <v>1.6500000000000001</v>
      </c>
      <c r="O50" s="5">
        <v>0.96</v>
      </c>
      <c r="P50" s="5">
        <v>0.96</v>
      </c>
      <c r="Q50" s="5">
        <v>0.96</v>
      </c>
      <c r="R50" s="5">
        <v>0.96</v>
      </c>
      <c r="S50" s="5">
        <v>1.67</v>
      </c>
      <c r="T50" s="5">
        <v>2.0699999999999998</v>
      </c>
      <c r="U50" s="5">
        <v>1.6500000000000001</v>
      </c>
      <c r="V50" s="5">
        <v>1.67</v>
      </c>
      <c r="W50" s="5">
        <v>1.6500000000000001</v>
      </c>
      <c r="X50" s="5">
        <v>1.6500000000000001</v>
      </c>
    </row>
    <row r="51" spans="1:24">
      <c r="A51" t="str">
        <v>INE123W01016</v>
      </c>
      <c r="B51" t="str">
        <v>SBI Life Insurance Company Limited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0.35000000000000003</v>
      </c>
      <c r="I51" s="5"/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</row>
    <row r="52" spans="1:24">
      <c r="A52" t="str">
        <v>INE129A01019</v>
      </c>
      <c r="B52" t="str">
        <v>Gail (India) Ltd</v>
      </c>
      <c r="C52" s="5">
        <v>2.76</v>
      </c>
      <c r="D52" s="5">
        <v>0</v>
      </c>
      <c r="E52" s="5">
        <v>0</v>
      </c>
      <c r="F52" s="5">
        <v>0</v>
      </c>
      <c r="G52" s="5">
        <v>2.7</v>
      </c>
      <c r="H52" s="5">
        <v>0</v>
      </c>
      <c r="I52" s="5"/>
      <c r="J52" s="5">
        <v>0</v>
      </c>
      <c r="K52" s="5">
        <v>0</v>
      </c>
      <c r="L52" s="5">
        <v>0</v>
      </c>
      <c r="M52" s="5">
        <v>2.7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</row>
    <row r="53" spans="1:24">
      <c r="A53" t="str">
        <v>INE136B01020</v>
      </c>
      <c r="B53" t="str">
        <v>Cyient Limited</v>
      </c>
      <c r="C53" s="5">
        <v>0</v>
      </c>
      <c r="D53" s="5">
        <v>0</v>
      </c>
      <c r="E53" s="5">
        <v>0</v>
      </c>
      <c r="F53" s="5">
        <v>0.54</v>
      </c>
      <c r="G53" s="5">
        <v>0</v>
      </c>
      <c r="H53" s="5">
        <v>0</v>
      </c>
      <c r="I53" s="5"/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</row>
    <row r="54" spans="1:24">
      <c r="A54" t="str">
        <v>INE142Z01019</v>
      </c>
      <c r="B54" t="str">
        <v>Orient Electric Limited</v>
      </c>
      <c r="C54" s="5">
        <v>0</v>
      </c>
      <c r="D54" s="5">
        <v>0</v>
      </c>
      <c r="E54" s="5">
        <v>0.85000000000000009</v>
      </c>
      <c r="F54" s="5">
        <v>0</v>
      </c>
      <c r="G54" s="5">
        <v>0</v>
      </c>
      <c r="H54" s="5">
        <v>0</v>
      </c>
      <c r="I54" s="5"/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</row>
    <row r="55" spans="1:24">
      <c r="A55" t="str">
        <v>INE151A01013</v>
      </c>
      <c r="B55" t="str">
        <v>Tata Communications Ltd</v>
      </c>
      <c r="C55" s="5">
        <v>0</v>
      </c>
      <c r="D55" s="5">
        <v>1.34</v>
      </c>
      <c r="E55" s="5">
        <v>1.22</v>
      </c>
      <c r="F55" s="5">
        <v>0</v>
      </c>
      <c r="G55" s="5">
        <v>0</v>
      </c>
      <c r="H55" s="5">
        <v>0</v>
      </c>
      <c r="I55" s="5"/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1.22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</row>
    <row r="56" spans="1:24">
      <c r="A56" t="str">
        <v>INE154A01025</v>
      </c>
      <c r="B56" t="str">
        <v>ITC Ltd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/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</row>
    <row r="57" spans="1:24">
      <c r="A57" t="str">
        <v>INE155A01022</v>
      </c>
      <c r="B57" t="str">
        <v>Tata Motors Passenger Vehicles Limited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0.21</v>
      </c>
      <c r="I57" s="5"/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</row>
    <row r="58" spans="1:24">
      <c r="A58" t="str">
        <v>INE158A01026</v>
      </c>
      <c r="B58" t="str">
        <v>Hero MotoCorp Ltd</v>
      </c>
      <c r="C58" s="5">
        <v>2.82</v>
      </c>
      <c r="D58" s="5">
        <v>1.3299999999999998</v>
      </c>
      <c r="E58" s="5">
        <v>1.43</v>
      </c>
      <c r="F58" s="5">
        <v>0</v>
      </c>
      <c r="G58" s="5">
        <v>2.8899999999999997</v>
      </c>
      <c r="H58" s="5">
        <v>1.5699999999999998</v>
      </c>
      <c r="I58" s="5"/>
      <c r="J58" s="5">
        <v>1.3299999999999998</v>
      </c>
      <c r="K58" s="5">
        <v>1.43</v>
      </c>
      <c r="L58" s="5">
        <v>0</v>
      </c>
      <c r="M58" s="5">
        <v>2.82</v>
      </c>
      <c r="N58" s="5">
        <v>1.5699999999999998</v>
      </c>
      <c r="O58" s="5">
        <v>1.3299999999999998</v>
      </c>
      <c r="P58" s="5">
        <v>0</v>
      </c>
      <c r="Q58" s="5">
        <v>1.3299999999999998</v>
      </c>
      <c r="R58" s="5">
        <v>1.3299999999999998</v>
      </c>
      <c r="S58" s="5">
        <v>0</v>
      </c>
      <c r="T58" s="5">
        <v>1.43</v>
      </c>
      <c r="U58" s="5">
        <v>1.43</v>
      </c>
      <c r="V58" s="5">
        <v>0</v>
      </c>
      <c r="W58" s="5">
        <v>0</v>
      </c>
      <c r="X58" s="5">
        <v>1.5699999999999998</v>
      </c>
    </row>
    <row r="59" spans="1:24">
      <c r="A59" t="str">
        <v>INE162B01018</v>
      </c>
      <c r="B59" t="str">
        <v>Lumax Industries Ltd</v>
      </c>
      <c r="C59" s="5">
        <v>0</v>
      </c>
      <c r="D59" s="5">
        <v>0</v>
      </c>
      <c r="E59" s="5">
        <v>0</v>
      </c>
      <c r="F59" s="5">
        <v>2.2800000000000002</v>
      </c>
      <c r="G59" s="5">
        <v>0</v>
      </c>
      <c r="H59" s="5">
        <v>0</v>
      </c>
      <c r="I59" s="5"/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</row>
    <row r="60" spans="1:24">
      <c r="A60" t="str">
        <v>INE171A01029</v>
      </c>
      <c r="B60" t="str">
        <v>The Federal Bank Limited</v>
      </c>
      <c r="C60" s="5">
        <v>0</v>
      </c>
      <c r="D60" s="5">
        <v>3.18</v>
      </c>
      <c r="E60" s="5">
        <v>0</v>
      </c>
      <c r="F60" s="5">
        <v>0</v>
      </c>
      <c r="G60" s="5">
        <v>0</v>
      </c>
      <c r="H60" s="5">
        <v>0</v>
      </c>
      <c r="I60" s="5"/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</row>
    <row r="61" spans="1:24">
      <c r="A61" t="str">
        <v>INE172A01027</v>
      </c>
      <c r="B61" t="str">
        <v>Castrol India Ltd</v>
      </c>
      <c r="C61" s="5">
        <v>0</v>
      </c>
      <c r="D61" s="5">
        <v>1.87</v>
      </c>
      <c r="E61" s="5">
        <v>3.1399999999999997</v>
      </c>
      <c r="F61" s="5">
        <v>0</v>
      </c>
      <c r="G61" s="5">
        <v>0</v>
      </c>
      <c r="H61" s="5">
        <v>0</v>
      </c>
      <c r="I61" s="5"/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1.87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</row>
    <row r="62" spans="1:24">
      <c r="A62" t="str">
        <v>INE176B01034</v>
      </c>
      <c r="B62" t="str">
        <v>Havells India Ltd</v>
      </c>
      <c r="C62" s="5">
        <v>0</v>
      </c>
      <c r="D62" s="5">
        <v>1.6199999999999999</v>
      </c>
      <c r="E62" s="5">
        <v>2.0099999999999998</v>
      </c>
      <c r="F62" s="5">
        <v>0</v>
      </c>
      <c r="G62" s="5">
        <v>0</v>
      </c>
      <c r="H62" s="5">
        <v>0</v>
      </c>
      <c r="I62" s="5"/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1.6199999999999999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</row>
    <row r="63" spans="1:24">
      <c r="A63" t="str">
        <v>INE191H01014</v>
      </c>
      <c r="B63" t="str">
        <v>PVR INOX Ltd</v>
      </c>
      <c r="C63" s="5">
        <v>0</v>
      </c>
      <c r="D63" s="5">
        <v>0</v>
      </c>
      <c r="E63" s="5">
        <v>0</v>
      </c>
      <c r="F63" s="5">
        <v>1.4200000000000002</v>
      </c>
      <c r="G63" s="5">
        <v>0</v>
      </c>
      <c r="H63" s="5">
        <v>0</v>
      </c>
      <c r="I63" s="5"/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</row>
    <row r="64" spans="1:24">
      <c r="A64" t="str">
        <v>INE192A01025</v>
      </c>
      <c r="B64" t="str">
        <v>Tata Consumer Products Ltd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0.22</v>
      </c>
      <c r="I64" s="5"/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</row>
    <row r="65" spans="1:24">
      <c r="A65" t="str">
        <v>INE196A01026</v>
      </c>
      <c r="B65" t="str">
        <v>Marico Ltd</v>
      </c>
      <c r="C65" s="5">
        <v>0</v>
      </c>
      <c r="D65" s="5">
        <v>3.83</v>
      </c>
      <c r="E65" s="5">
        <v>4.74</v>
      </c>
      <c r="F65" s="5">
        <v>0</v>
      </c>
      <c r="G65" s="5">
        <v>0</v>
      </c>
      <c r="H65" s="5">
        <v>0</v>
      </c>
      <c r="I65" s="5"/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3.83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</row>
    <row r="66" spans="1:24">
      <c r="A66" t="str">
        <v>INE1TAE01010</v>
      </c>
      <c r="B66" t="str">
        <v>Tata Motors Ltd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0.25</v>
      </c>
      <c r="I66" s="5"/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</row>
    <row r="67" spans="1:24">
      <c r="A67" t="str">
        <v>INE213A01029</v>
      </c>
      <c r="B67" t="str">
        <v>Oil &amp; Natural Gas Corporation Ltd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/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</row>
    <row r="68" spans="1:24">
      <c r="A68" t="str">
        <v>INE216P01012</v>
      </c>
      <c r="B68" t="str">
        <v>Aavas Financiers Limited</v>
      </c>
      <c r="C68" s="5">
        <v>0</v>
      </c>
      <c r="D68" s="5">
        <v>0</v>
      </c>
      <c r="E68" s="5">
        <v>0</v>
      </c>
      <c r="F68" s="5">
        <v>1.5</v>
      </c>
      <c r="G68" s="5">
        <v>0</v>
      </c>
      <c r="H68" s="5">
        <v>0</v>
      </c>
      <c r="I68" s="5"/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</row>
    <row r="69" spans="1:24">
      <c r="A69" t="str">
        <v>INE225D01027</v>
      </c>
      <c r="B69" t="str">
        <v>Symphony Ltd</v>
      </c>
      <c r="C69" s="5">
        <v>0</v>
      </c>
      <c r="D69" s="5">
        <v>0.82000000000000006</v>
      </c>
      <c r="E69" s="5">
        <v>1.71</v>
      </c>
      <c r="F69" s="5">
        <v>0</v>
      </c>
      <c r="G69" s="5">
        <v>0</v>
      </c>
      <c r="H69" s="5">
        <v>0</v>
      </c>
      <c r="I69" s="5"/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0.82000000000000006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</row>
    <row r="70" spans="1:24">
      <c r="A70" t="str">
        <v>INE226A01021</v>
      </c>
      <c r="B70" t="str">
        <v>Voltas Ltd</v>
      </c>
      <c r="C70" s="5">
        <v>0</v>
      </c>
      <c r="D70" s="5">
        <v>1.44</v>
      </c>
      <c r="E70" s="5">
        <v>1.8499999999999999</v>
      </c>
      <c r="F70" s="5">
        <v>0</v>
      </c>
      <c r="G70" s="5">
        <v>0</v>
      </c>
      <c r="H70" s="5">
        <v>0</v>
      </c>
      <c r="I70" s="5"/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1.44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</row>
    <row r="71" spans="1:24">
      <c r="A71" t="str">
        <v>INE233A01035</v>
      </c>
      <c r="B71" t="str">
        <v>Godrej Industries Ltd</v>
      </c>
      <c r="C71" s="5">
        <v>0</v>
      </c>
      <c r="D71" s="5">
        <v>0</v>
      </c>
      <c r="E71" s="5">
        <v>0</v>
      </c>
      <c r="F71" s="5">
        <v>1.69</v>
      </c>
      <c r="G71" s="5">
        <v>0</v>
      </c>
      <c r="H71" s="5">
        <v>0</v>
      </c>
      <c r="I71" s="5"/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</row>
    <row r="72" spans="1:24">
      <c r="A72" t="str">
        <v>INE237A01036</v>
      </c>
      <c r="B72" t="str">
        <v>Kotak Mahindra Bank Ltd</v>
      </c>
      <c r="C72" s="5">
        <v>4.03</v>
      </c>
      <c r="D72" s="5">
        <v>2.74</v>
      </c>
      <c r="E72" s="5">
        <v>0</v>
      </c>
      <c r="F72" s="5">
        <v>1.5699999999999998</v>
      </c>
      <c r="G72" s="5">
        <v>4.1900000000000004</v>
      </c>
      <c r="H72" s="5">
        <v>2.4699999999999998</v>
      </c>
      <c r="I72" s="5"/>
      <c r="J72" s="5">
        <v>2.74</v>
      </c>
      <c r="K72" s="5">
        <v>0</v>
      </c>
      <c r="L72" s="5">
        <v>1.5699999999999998</v>
      </c>
      <c r="M72" s="5">
        <v>4.03</v>
      </c>
      <c r="N72" s="5">
        <v>2.4699999999999998</v>
      </c>
      <c r="O72" s="5">
        <v>0</v>
      </c>
      <c r="P72" s="5">
        <v>1.5699999999999998</v>
      </c>
      <c r="Q72" s="5">
        <v>2.74</v>
      </c>
      <c r="R72" s="5">
        <v>2.4699999999999998</v>
      </c>
      <c r="S72" s="5">
        <v>0</v>
      </c>
      <c r="T72" s="5">
        <v>0</v>
      </c>
      <c r="U72" s="5">
        <v>0</v>
      </c>
      <c r="V72" s="5">
        <v>1.5699999999999998</v>
      </c>
      <c r="W72" s="5">
        <v>1.5699999999999998</v>
      </c>
      <c r="X72" s="5">
        <v>2.4699999999999998</v>
      </c>
    </row>
    <row r="73" spans="1:24">
      <c r="A73" t="str">
        <v>INE238A01034</v>
      </c>
      <c r="B73" t="str">
        <v>Axis Bank Ltd</v>
      </c>
      <c r="C73" s="5">
        <v>3.62</v>
      </c>
      <c r="D73" s="5">
        <v>0</v>
      </c>
      <c r="E73" s="5">
        <v>0</v>
      </c>
      <c r="F73" s="5">
        <v>2.0099999999999998</v>
      </c>
      <c r="G73" s="5">
        <v>3.61</v>
      </c>
      <c r="H73" s="5">
        <v>2.2200000000000002</v>
      </c>
      <c r="I73" s="5"/>
      <c r="J73" s="5">
        <v>0</v>
      </c>
      <c r="K73" s="5">
        <v>0</v>
      </c>
      <c r="L73" s="5">
        <v>2.0099999999999998</v>
      </c>
      <c r="M73" s="5">
        <v>3.61</v>
      </c>
      <c r="N73" s="5">
        <v>2.2200000000000002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2.0099999999999998</v>
      </c>
      <c r="W73" s="5">
        <v>2.0099999999999998</v>
      </c>
      <c r="X73" s="5">
        <v>2.2200000000000002</v>
      </c>
    </row>
    <row r="74" spans="1:24">
      <c r="A74" t="str">
        <v>INE239A01024</v>
      </c>
      <c r="B74" t="str">
        <v>Nestle India Limited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0.4</v>
      </c>
      <c r="I74" s="5"/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</row>
    <row r="75" spans="1:24">
      <c r="A75" t="str">
        <v>INE244O01017</v>
      </c>
      <c r="B75" t="str">
        <v>Uniparts India Limited</v>
      </c>
      <c r="C75" s="5">
        <v>0</v>
      </c>
      <c r="D75" s="5">
        <v>0</v>
      </c>
      <c r="E75" s="5">
        <v>0</v>
      </c>
      <c r="F75" s="5">
        <v>2.1399999999999997</v>
      </c>
      <c r="G75" s="5">
        <v>0</v>
      </c>
      <c r="H75" s="5">
        <v>0</v>
      </c>
      <c r="I75" s="5"/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</row>
    <row r="76" spans="1:24">
      <c r="A76" t="str">
        <v>INE255A01020</v>
      </c>
      <c r="B76" t="str">
        <v>EPL Limited</v>
      </c>
      <c r="C76" s="5">
        <v>0</v>
      </c>
      <c r="D76" s="5">
        <v>0</v>
      </c>
      <c r="E76" s="5">
        <v>0</v>
      </c>
      <c r="F76" s="5">
        <v>0.3</v>
      </c>
      <c r="G76" s="5">
        <v>0</v>
      </c>
      <c r="H76" s="5">
        <v>0</v>
      </c>
      <c r="I76" s="5"/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</row>
    <row r="77" spans="1:24">
      <c r="A77" t="str">
        <v>INE256D01014</v>
      </c>
      <c r="B77" t="str">
        <v>Genus Prime Infra Limited</v>
      </c>
      <c r="C77" s="5">
        <v>0</v>
      </c>
      <c r="D77" s="5">
        <v>0</v>
      </c>
      <c r="E77" s="5">
        <v>0</v>
      </c>
      <c r="F77" s="5">
        <v>0.03</v>
      </c>
      <c r="G77" s="5">
        <v>0</v>
      </c>
      <c r="H77" s="5">
        <v>0</v>
      </c>
      <c r="I77" s="5"/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</row>
    <row r="78" spans="1:24">
      <c r="A78" t="str">
        <v>INE259A01022</v>
      </c>
      <c r="B78" t="str">
        <v>Colgate Palmolive India Ltd</v>
      </c>
      <c r="C78" s="5">
        <v>0</v>
      </c>
      <c r="D78" s="5">
        <v>0.95</v>
      </c>
      <c r="E78" s="5">
        <v>0</v>
      </c>
      <c r="F78" s="5">
        <v>0</v>
      </c>
      <c r="G78" s="5">
        <v>0</v>
      </c>
      <c r="H78" s="5">
        <v>0</v>
      </c>
      <c r="I78" s="5"/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</row>
    <row r="79" spans="1:24">
      <c r="A79" t="str">
        <v>INE262H01021</v>
      </c>
      <c r="B79" t="str">
        <v>Persistent Systems Ltd</v>
      </c>
      <c r="C79" s="5">
        <v>0</v>
      </c>
      <c r="D79" s="5">
        <v>2.6599999999999997</v>
      </c>
      <c r="E79" s="5">
        <v>2.7199999999999998</v>
      </c>
      <c r="F79" s="5">
        <v>0</v>
      </c>
      <c r="G79" s="5">
        <v>0</v>
      </c>
      <c r="H79" s="5">
        <v>0</v>
      </c>
      <c r="I79" s="5"/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2.6599999999999997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</row>
    <row r="80" spans="1:24">
      <c r="A80" t="str">
        <v>INE263A01024</v>
      </c>
      <c r="B80" t="str">
        <v>Bharat Electronics Ltd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/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</row>
    <row r="81" spans="1:24">
      <c r="A81" t="str">
        <v>INE278H01035</v>
      </c>
      <c r="B81" t="str">
        <v>Sandhar Technologies Limited</v>
      </c>
      <c r="C81" s="5">
        <v>0</v>
      </c>
      <c r="D81" s="5">
        <v>0</v>
      </c>
      <c r="E81" s="5">
        <v>0</v>
      </c>
      <c r="F81" s="5">
        <v>2.17</v>
      </c>
      <c r="G81" s="5">
        <v>0</v>
      </c>
      <c r="H81" s="5">
        <v>0</v>
      </c>
      <c r="I81" s="5"/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</row>
    <row r="82" spans="1:24">
      <c r="A82" t="str">
        <v>INE280A01028</v>
      </c>
      <c r="B82" t="str">
        <v>Titan Company Limited</v>
      </c>
      <c r="C82" s="5">
        <v>0</v>
      </c>
      <c r="D82" s="5">
        <v>1.9900000000000002</v>
      </c>
      <c r="E82" s="5">
        <v>0</v>
      </c>
      <c r="F82" s="5">
        <v>0</v>
      </c>
      <c r="G82" s="5">
        <v>0</v>
      </c>
      <c r="H82" s="5">
        <v>0.62</v>
      </c>
      <c r="I82" s="5"/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0.62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</row>
    <row r="83" spans="1:24">
      <c r="A83" t="str">
        <v>INE284S01014</v>
      </c>
      <c r="B83" t="str">
        <v>S.J.S. Enterprises Limited</v>
      </c>
      <c r="C83" s="5">
        <v>0</v>
      </c>
      <c r="D83" s="5">
        <v>0</v>
      </c>
      <c r="E83" s="5">
        <v>0</v>
      </c>
      <c r="F83" s="5">
        <v>1.3</v>
      </c>
      <c r="G83" s="5">
        <v>0</v>
      </c>
      <c r="H83" s="5">
        <v>0</v>
      </c>
      <c r="I83" s="5"/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</row>
    <row r="84" spans="1:24">
      <c r="A84" t="str">
        <v>INE285A01027</v>
      </c>
      <c r="B84" t="str">
        <v>Elgi Equipments Ltd</v>
      </c>
      <c r="C84" s="5">
        <v>0</v>
      </c>
      <c r="D84" s="5">
        <v>1.0900000000000001</v>
      </c>
      <c r="E84" s="5">
        <v>1.1900000000000002</v>
      </c>
      <c r="F84" s="5">
        <v>0</v>
      </c>
      <c r="G84" s="5">
        <v>0</v>
      </c>
      <c r="H84" s="5">
        <v>0</v>
      </c>
      <c r="I84" s="5"/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1.0900000000000001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</row>
    <row r="85" spans="1:24">
      <c r="A85" t="str">
        <v>INE290S01011</v>
      </c>
      <c r="B85" t="str">
        <v>Cartrade Tech Limited</v>
      </c>
      <c r="C85" s="5">
        <v>0</v>
      </c>
      <c r="D85" s="5">
        <v>0</v>
      </c>
      <c r="E85" s="5">
        <v>0</v>
      </c>
      <c r="F85" s="5">
        <v>1.87</v>
      </c>
      <c r="G85" s="5">
        <v>0</v>
      </c>
      <c r="H85" s="5">
        <v>0</v>
      </c>
      <c r="I85" s="5"/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</row>
    <row r="86" spans="1:24">
      <c r="A86" t="str">
        <v>INE296A01032</v>
      </c>
      <c r="B86" t="str">
        <v>Bajaj Finance Ltd</v>
      </c>
      <c r="C86" s="5">
        <v>0</v>
      </c>
      <c r="D86" s="5">
        <v>3.4299999999999997</v>
      </c>
      <c r="E86" s="5">
        <v>0</v>
      </c>
      <c r="F86" s="5">
        <v>0</v>
      </c>
      <c r="G86" s="5">
        <v>0</v>
      </c>
      <c r="H86" s="5">
        <v>1.34</v>
      </c>
      <c r="I86" s="5"/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1.34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</row>
    <row r="87" spans="1:24">
      <c r="A87" t="str">
        <v>INE299U01018</v>
      </c>
      <c r="B87" t="str">
        <v>Crompton Greaves Consumer Electricals Limited</v>
      </c>
      <c r="C87" s="5">
        <v>3.63</v>
      </c>
      <c r="D87" s="5">
        <v>1.78</v>
      </c>
      <c r="E87" s="5">
        <v>2.81</v>
      </c>
      <c r="F87" s="5">
        <v>2.2999999999999998</v>
      </c>
      <c r="G87" s="5">
        <v>3.73</v>
      </c>
      <c r="H87" s="5">
        <v>2.2399999999999998</v>
      </c>
      <c r="I87" s="5"/>
      <c r="J87" s="5">
        <v>1.78</v>
      </c>
      <c r="K87" s="5">
        <v>2.81</v>
      </c>
      <c r="L87" s="5">
        <v>2.2999999999999998</v>
      </c>
      <c r="M87" s="5">
        <v>3.63</v>
      </c>
      <c r="N87" s="5">
        <v>2.2399999999999998</v>
      </c>
      <c r="O87" s="5">
        <v>1.78</v>
      </c>
      <c r="P87" s="5">
        <v>1.78</v>
      </c>
      <c r="Q87" s="5">
        <v>1.78</v>
      </c>
      <c r="R87" s="5">
        <v>1.78</v>
      </c>
      <c r="S87" s="5">
        <v>2.2999999999999998</v>
      </c>
      <c r="T87" s="5">
        <v>2.81</v>
      </c>
      <c r="U87" s="5">
        <v>2.2399999999999998</v>
      </c>
      <c r="V87" s="5">
        <v>2.2999999999999998</v>
      </c>
      <c r="W87" s="5">
        <v>2.2399999999999998</v>
      </c>
      <c r="X87" s="5">
        <v>2.2399999999999998</v>
      </c>
    </row>
    <row r="88" spans="1:24">
      <c r="A88" t="str">
        <v>INE302A01020</v>
      </c>
      <c r="B88" t="str">
        <v>Exide Industries Ltd</v>
      </c>
      <c r="C88" s="5">
        <v>3.39</v>
      </c>
      <c r="D88" s="5">
        <v>0</v>
      </c>
      <c r="E88" s="5">
        <v>0</v>
      </c>
      <c r="F88" s="5">
        <v>0</v>
      </c>
      <c r="G88" s="5">
        <v>3.36</v>
      </c>
      <c r="H88" s="5">
        <v>0</v>
      </c>
      <c r="I88" s="5"/>
      <c r="J88" s="5">
        <v>0</v>
      </c>
      <c r="K88" s="5">
        <v>0</v>
      </c>
      <c r="L88" s="5">
        <v>0</v>
      </c>
      <c r="M88" s="5">
        <v>3.36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</row>
    <row r="89" spans="1:24">
      <c r="A89" t="str">
        <v>INE323A01026</v>
      </c>
      <c r="B89" t="str">
        <v>Bosch Ltd</v>
      </c>
      <c r="C89" s="5">
        <v>0</v>
      </c>
      <c r="D89" s="5">
        <v>2.46</v>
      </c>
      <c r="E89" s="5">
        <v>2.6599999999999997</v>
      </c>
      <c r="F89" s="5">
        <v>0</v>
      </c>
      <c r="G89" s="5">
        <v>0</v>
      </c>
      <c r="H89" s="5">
        <v>0</v>
      </c>
      <c r="I89" s="5"/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2.46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</row>
    <row r="90" spans="1:24">
      <c r="A90" t="str">
        <v>INE356A01018</v>
      </c>
      <c r="B90" t="str">
        <v>Mphasis Ltd</v>
      </c>
      <c r="C90" s="5">
        <v>0</v>
      </c>
      <c r="D90" s="5">
        <v>0</v>
      </c>
      <c r="E90" s="5">
        <v>1.05</v>
      </c>
      <c r="F90" s="5">
        <v>0</v>
      </c>
      <c r="G90" s="5">
        <v>0</v>
      </c>
      <c r="H90" s="5">
        <v>0</v>
      </c>
      <c r="I90" s="5"/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</row>
    <row r="91" spans="1:24">
      <c r="A91" t="str">
        <v>INE371A01025</v>
      </c>
      <c r="B91" t="str">
        <v>Graphite India Ltd</v>
      </c>
      <c r="C91" s="5">
        <v>0</v>
      </c>
      <c r="D91" s="5">
        <v>0</v>
      </c>
      <c r="E91" s="5">
        <v>0</v>
      </c>
      <c r="F91" s="5">
        <v>1.17</v>
      </c>
      <c r="G91" s="5">
        <v>0</v>
      </c>
      <c r="H91" s="5">
        <v>0</v>
      </c>
      <c r="I91" s="5"/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</row>
    <row r="92" spans="1:24">
      <c r="A92" t="str">
        <v>INE371P01015</v>
      </c>
      <c r="B92" t="str">
        <v>Amber Enterprises India Limited</v>
      </c>
      <c r="C92" s="5">
        <v>0</v>
      </c>
      <c r="D92" s="5">
        <v>1.78</v>
      </c>
      <c r="E92" s="5">
        <v>2.6599999999999997</v>
      </c>
      <c r="F92" s="5">
        <v>0</v>
      </c>
      <c r="G92" s="5">
        <v>0</v>
      </c>
      <c r="H92" s="5">
        <v>0</v>
      </c>
      <c r="I92" s="5"/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1.78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</row>
    <row r="93" spans="1:24">
      <c r="A93" t="str">
        <v>INE387A01021</v>
      </c>
      <c r="B93" t="str">
        <v>Sundram Fasteners Ltd</v>
      </c>
      <c r="C93" s="5">
        <v>0</v>
      </c>
      <c r="D93" s="5">
        <v>1.1400000000000001</v>
      </c>
      <c r="E93" s="5">
        <v>2.1999999999999997</v>
      </c>
      <c r="F93" s="5">
        <v>0</v>
      </c>
      <c r="G93" s="5">
        <v>0</v>
      </c>
      <c r="H93" s="5">
        <v>0</v>
      </c>
      <c r="I93" s="5"/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1.1400000000000001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</row>
    <row r="94" spans="1:24">
      <c r="A94" t="str">
        <v>INE397D01024</v>
      </c>
      <c r="B94" t="str">
        <v>Bharti Airtel Ltd</v>
      </c>
      <c r="C94" s="5">
        <v>3.09</v>
      </c>
      <c r="D94" s="5">
        <v>0</v>
      </c>
      <c r="E94" s="5">
        <v>0</v>
      </c>
      <c r="F94" s="5">
        <v>0</v>
      </c>
      <c r="G94" s="5">
        <v>3.08</v>
      </c>
      <c r="H94" s="5">
        <v>1.27</v>
      </c>
      <c r="I94" s="5"/>
      <c r="J94" s="5">
        <v>0</v>
      </c>
      <c r="K94" s="5">
        <v>0</v>
      </c>
      <c r="L94" s="5">
        <v>0</v>
      </c>
      <c r="M94" s="5">
        <v>3.08</v>
      </c>
      <c r="N94" s="5">
        <v>1.27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1.27</v>
      </c>
    </row>
    <row r="95" spans="1:24">
      <c r="A95" t="str">
        <v>INE398R01022</v>
      </c>
      <c r="B95" t="str">
        <v>Syngene International Ltd</v>
      </c>
      <c r="C95" s="5">
        <v>0</v>
      </c>
      <c r="D95" s="5">
        <v>0.95</v>
      </c>
      <c r="E95" s="5">
        <v>0</v>
      </c>
      <c r="F95" s="5">
        <v>0</v>
      </c>
      <c r="G95" s="5">
        <v>0</v>
      </c>
      <c r="H95" s="5">
        <v>0</v>
      </c>
      <c r="I95" s="5"/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</row>
    <row r="96" spans="1:24">
      <c r="A96" t="str">
        <v>INE404A01024</v>
      </c>
      <c r="B96" t="str">
        <v>Aditya Birla Sun Life AMC Limited</v>
      </c>
      <c r="C96" s="5">
        <v>2.36</v>
      </c>
      <c r="D96" s="5">
        <v>0</v>
      </c>
      <c r="E96" s="5">
        <v>0</v>
      </c>
      <c r="F96" s="5">
        <v>0</v>
      </c>
      <c r="G96" s="5">
        <v>2.36</v>
      </c>
      <c r="H96" s="5">
        <v>0</v>
      </c>
      <c r="I96" s="5"/>
      <c r="J96" s="5">
        <v>0</v>
      </c>
      <c r="K96" s="5">
        <v>0</v>
      </c>
      <c r="L96" s="5">
        <v>0</v>
      </c>
      <c r="M96" s="5">
        <v>2.36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</row>
    <row r="97" spans="1:24">
      <c r="A97" t="str">
        <v>INE406M01024</v>
      </c>
      <c r="B97" t="str">
        <v>Eris Lifesciences Limited</v>
      </c>
      <c r="C97" s="5">
        <v>0</v>
      </c>
      <c r="D97" s="5">
        <v>0</v>
      </c>
      <c r="E97" s="5">
        <v>0</v>
      </c>
      <c r="F97" s="5">
        <v>1.9900000000000002</v>
      </c>
      <c r="G97" s="5">
        <v>0</v>
      </c>
      <c r="H97" s="5">
        <v>0</v>
      </c>
      <c r="I97" s="5"/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</row>
    <row r="98" spans="1:24">
      <c r="A98" t="str">
        <v>INE410B01037</v>
      </c>
      <c r="B98" t="str">
        <v>Vinati Organics Limited</v>
      </c>
      <c r="C98" s="5">
        <v>0</v>
      </c>
      <c r="D98" s="5">
        <v>1</v>
      </c>
      <c r="E98" s="5">
        <v>1.8800000000000001</v>
      </c>
      <c r="F98" s="5">
        <v>0</v>
      </c>
      <c r="G98" s="5">
        <v>0</v>
      </c>
      <c r="H98" s="5">
        <v>0</v>
      </c>
      <c r="I98" s="5"/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1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</row>
    <row r="99" spans="1:24">
      <c r="A99" t="str">
        <v>INE410P01011</v>
      </c>
      <c r="B99" t="str">
        <v>Narayana Hrudayalaya Limited</v>
      </c>
      <c r="C99" s="5">
        <v>0</v>
      </c>
      <c r="D99" s="5">
        <v>1.9900000000000002</v>
      </c>
      <c r="E99" s="5">
        <v>0</v>
      </c>
      <c r="F99" s="5">
        <v>0</v>
      </c>
      <c r="G99" s="5">
        <v>0</v>
      </c>
      <c r="H99" s="5">
        <v>0</v>
      </c>
      <c r="I99" s="5"/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</row>
    <row r="100" spans="1:24">
      <c r="A100" t="str">
        <v>INE419U01012</v>
      </c>
      <c r="B100" t="str">
        <v>Happiest Minds Technologies Limited</v>
      </c>
      <c r="C100" s="5">
        <v>0</v>
      </c>
      <c r="D100" s="5">
        <v>0</v>
      </c>
      <c r="E100" s="5">
        <v>0</v>
      </c>
      <c r="F100" s="5">
        <v>1.47</v>
      </c>
      <c r="G100" s="5">
        <v>0</v>
      </c>
      <c r="H100" s="5">
        <v>0</v>
      </c>
      <c r="I100" s="5"/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</row>
    <row r="101" spans="1:24">
      <c r="A101" t="str">
        <v>INE421D01022</v>
      </c>
      <c r="B101" t="str">
        <v>CCL Products India Ltd</v>
      </c>
      <c r="C101" s="5">
        <v>0</v>
      </c>
      <c r="D101" s="5">
        <v>0</v>
      </c>
      <c r="E101" s="5">
        <v>0</v>
      </c>
      <c r="F101" s="5">
        <v>2.82</v>
      </c>
      <c r="G101" s="5">
        <v>0</v>
      </c>
      <c r="H101" s="5">
        <v>0</v>
      </c>
      <c r="I101" s="5"/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</row>
    <row r="102" spans="1:24">
      <c r="A102" t="str">
        <v>INE423A01024</v>
      </c>
      <c r="B102" t="str">
        <v>Adani Enterprises Ltd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/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</row>
    <row r="103" spans="1:24">
      <c r="A103" t="str">
        <v>INE429E01023</v>
      </c>
      <c r="B103" t="str">
        <v>Safari Industries (India) Limited</v>
      </c>
      <c r="C103" s="5">
        <v>0</v>
      </c>
      <c r="D103" s="5">
        <v>1.1299999999999999</v>
      </c>
      <c r="E103" s="5">
        <v>1.0900000000000001</v>
      </c>
      <c r="F103" s="5">
        <v>0</v>
      </c>
      <c r="G103" s="5">
        <v>0</v>
      </c>
      <c r="H103" s="5">
        <v>0</v>
      </c>
      <c r="I103" s="5"/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1.0900000000000001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</row>
    <row r="104" spans="1:24">
      <c r="A104" t="str">
        <v>INE437A01024</v>
      </c>
      <c r="B104" t="str">
        <v>Apollo Hospitals Enterprise Limited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/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</row>
    <row r="105" spans="1:24">
      <c r="A105" t="str">
        <v>INE445C01015</v>
      </c>
      <c r="B105" t="str">
        <v>Xpro India Limited</v>
      </c>
      <c r="C105" s="5">
        <v>0</v>
      </c>
      <c r="D105" s="5">
        <v>0</v>
      </c>
      <c r="E105" s="5">
        <v>0</v>
      </c>
      <c r="F105" s="5">
        <v>2.19</v>
      </c>
      <c r="G105" s="5">
        <v>0</v>
      </c>
      <c r="H105" s="5">
        <v>0</v>
      </c>
      <c r="I105" s="5"/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</row>
    <row r="106" spans="1:24">
      <c r="A106" t="str">
        <v>INE467B01029</v>
      </c>
      <c r="B106" t="str">
        <v>Tata Consultancy Services Ltd</v>
      </c>
      <c r="C106" s="5">
        <v>4.1300000000000008</v>
      </c>
      <c r="D106" s="5">
        <v>1.6099999999999999</v>
      </c>
      <c r="E106" s="5">
        <v>1.87</v>
      </c>
      <c r="F106" s="5">
        <v>0</v>
      </c>
      <c r="G106" s="5">
        <v>4.16</v>
      </c>
      <c r="H106" s="5">
        <v>2.48</v>
      </c>
      <c r="I106" s="5"/>
      <c r="J106" s="5">
        <v>1.6099999999999999</v>
      </c>
      <c r="K106" s="5">
        <v>1.87</v>
      </c>
      <c r="L106" s="5">
        <v>0</v>
      </c>
      <c r="M106" s="5">
        <v>4.1300000000000008</v>
      </c>
      <c r="N106" s="5">
        <v>2.48</v>
      </c>
      <c r="O106" s="5">
        <v>1.6099999999999999</v>
      </c>
      <c r="P106" s="5">
        <v>0</v>
      </c>
      <c r="Q106" s="5">
        <v>1.6099999999999999</v>
      </c>
      <c r="R106" s="5">
        <v>1.6099999999999999</v>
      </c>
      <c r="S106" s="5">
        <v>0</v>
      </c>
      <c r="T106" s="5">
        <v>1.87</v>
      </c>
      <c r="U106" s="5">
        <v>1.87</v>
      </c>
      <c r="V106" s="5">
        <v>0</v>
      </c>
      <c r="W106" s="5">
        <v>0</v>
      </c>
      <c r="X106" s="5">
        <v>2.48</v>
      </c>
    </row>
    <row r="107" spans="1:24">
      <c r="A107" t="str">
        <v>INE475E01026</v>
      </c>
      <c r="B107" t="str">
        <v>Caplin Point Laboratories Limited</v>
      </c>
      <c r="C107" s="5">
        <v>0</v>
      </c>
      <c r="D107" s="5">
        <v>0</v>
      </c>
      <c r="E107" s="5">
        <v>0</v>
      </c>
      <c r="F107" s="5">
        <v>1.79</v>
      </c>
      <c r="G107" s="5">
        <v>0</v>
      </c>
      <c r="H107" s="5">
        <v>0</v>
      </c>
      <c r="I107" s="5"/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</row>
    <row r="108" spans="1:24">
      <c r="A108" t="str">
        <v>INE477A01020</v>
      </c>
      <c r="B108" t="str">
        <v>Can Fin Homes Limited</v>
      </c>
      <c r="C108" s="5">
        <v>0</v>
      </c>
      <c r="D108" s="5">
        <v>0</v>
      </c>
      <c r="E108" s="5">
        <v>0</v>
      </c>
      <c r="F108" s="5">
        <v>1.97</v>
      </c>
      <c r="G108" s="5">
        <v>0</v>
      </c>
      <c r="H108" s="5">
        <v>0</v>
      </c>
      <c r="I108" s="5"/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</row>
    <row r="109" spans="1:24">
      <c r="A109" t="str">
        <v>INE481G01011</v>
      </c>
      <c r="B109" t="str">
        <v>Ultratech Cement Ltd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/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</row>
    <row r="110" spans="1:24">
      <c r="A110" t="str">
        <v>INE482D01024</v>
      </c>
      <c r="B110" t="str">
        <v>Carysil Limited</v>
      </c>
      <c r="C110" s="5">
        <v>0</v>
      </c>
      <c r="D110" s="5">
        <v>0</v>
      </c>
      <c r="E110" s="5">
        <v>0</v>
      </c>
      <c r="F110" s="5">
        <v>2.75</v>
      </c>
      <c r="G110" s="5">
        <v>0</v>
      </c>
      <c r="H110" s="5">
        <v>0</v>
      </c>
      <c r="I110" s="5"/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</row>
    <row r="111" spans="1:24">
      <c r="A111" t="str">
        <v>INE484J01027</v>
      </c>
      <c r="B111" t="str">
        <v>Godrej Properties Ltd</v>
      </c>
      <c r="C111" s="5">
        <v>2.4299999999999997</v>
      </c>
      <c r="D111" s="5">
        <v>0</v>
      </c>
      <c r="E111" s="5">
        <v>0</v>
      </c>
      <c r="F111" s="5">
        <v>0</v>
      </c>
      <c r="G111" s="5">
        <v>2.34</v>
      </c>
      <c r="H111" s="5">
        <v>0</v>
      </c>
      <c r="I111" s="5"/>
      <c r="J111" s="5">
        <v>0</v>
      </c>
      <c r="K111" s="5">
        <v>0</v>
      </c>
      <c r="L111" s="5">
        <v>0</v>
      </c>
      <c r="M111" s="5">
        <v>2.34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</row>
    <row r="112" spans="1:24">
      <c r="A112" t="str">
        <v>INE491A01021</v>
      </c>
      <c r="B112" t="str">
        <v>City Union Bank Ltd</v>
      </c>
      <c r="C112" s="5">
        <v>0</v>
      </c>
      <c r="D112" s="5">
        <v>0</v>
      </c>
      <c r="E112" s="5">
        <v>0</v>
      </c>
      <c r="F112" s="5">
        <v>1.21</v>
      </c>
      <c r="G112" s="5">
        <v>0</v>
      </c>
      <c r="H112" s="5">
        <v>0</v>
      </c>
      <c r="I112" s="5"/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</row>
    <row r="113" spans="1:24">
      <c r="A113" t="str">
        <v>INE494B01023</v>
      </c>
      <c r="B113" t="str">
        <v>TVS Motor Company Ltd</v>
      </c>
      <c r="C113" s="5">
        <v>0</v>
      </c>
      <c r="D113" s="5">
        <v>5.29</v>
      </c>
      <c r="E113" s="5">
        <v>3.11</v>
      </c>
      <c r="F113" s="5">
        <v>0</v>
      </c>
      <c r="G113" s="5">
        <v>0</v>
      </c>
      <c r="H113" s="5">
        <v>0</v>
      </c>
      <c r="I113" s="5"/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3.11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</row>
    <row r="114" spans="1:24">
      <c r="A114" t="str">
        <v>INE500L01026</v>
      </c>
      <c r="B114" t="str">
        <v>S H Kelkar &amp; Company Ltd</v>
      </c>
      <c r="C114" s="5">
        <v>0</v>
      </c>
      <c r="D114" s="5">
        <v>0</v>
      </c>
      <c r="E114" s="5">
        <v>0</v>
      </c>
      <c r="F114" s="5">
        <v>0.97</v>
      </c>
      <c r="G114" s="5">
        <v>0</v>
      </c>
      <c r="H114" s="5">
        <v>0</v>
      </c>
      <c r="I114" s="5"/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</row>
    <row r="115" spans="1:24">
      <c r="A115" t="str">
        <v>INE510A01028</v>
      </c>
      <c r="B115" t="str">
        <v>Engineers India Ltd</v>
      </c>
      <c r="C115" s="5">
        <v>0</v>
      </c>
      <c r="D115" s="5">
        <v>0</v>
      </c>
      <c r="E115" s="5">
        <v>0</v>
      </c>
      <c r="F115" s="5">
        <v>2.46</v>
      </c>
      <c r="G115" s="5">
        <v>0</v>
      </c>
      <c r="H115" s="5">
        <v>0</v>
      </c>
      <c r="I115" s="5"/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</row>
    <row r="116" spans="1:24">
      <c r="A116" t="str">
        <v>INE522F01014</v>
      </c>
      <c r="B116" t="str">
        <v>Coal India Ltd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/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</row>
    <row r="117" spans="1:24">
      <c r="A117" t="str">
        <v>INE541A01023</v>
      </c>
      <c r="B117" t="str">
        <v>GMM Pfaudler Limited</v>
      </c>
      <c r="C117" s="5">
        <v>0</v>
      </c>
      <c r="D117" s="5">
        <v>0</v>
      </c>
      <c r="E117" s="5">
        <v>0.69</v>
      </c>
      <c r="F117" s="5">
        <v>0</v>
      </c>
      <c r="G117" s="5">
        <v>0</v>
      </c>
      <c r="H117" s="5">
        <v>0</v>
      </c>
      <c r="I117" s="5"/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</row>
    <row r="118" spans="1:24">
      <c r="A118" t="str">
        <v>INE570A01022</v>
      </c>
      <c r="B118" t="str">
        <v>ION Exchange (India) Limited</v>
      </c>
      <c r="C118" s="5">
        <v>0</v>
      </c>
      <c r="D118" s="5">
        <v>2.21</v>
      </c>
      <c r="E118" s="5">
        <v>2.23</v>
      </c>
      <c r="F118" s="5">
        <v>0</v>
      </c>
      <c r="G118" s="5">
        <v>0</v>
      </c>
      <c r="H118" s="5">
        <v>0</v>
      </c>
      <c r="I118" s="5"/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2.21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</row>
    <row r="119" spans="1:24">
      <c r="A119" t="str">
        <v>INE575P01011</v>
      </c>
      <c r="B119" t="str">
        <v>Star Health and Allied Insurance Co Ltd</v>
      </c>
      <c r="C119" s="5">
        <v>3.6900000000000004</v>
      </c>
      <c r="D119" s="5">
        <v>0</v>
      </c>
      <c r="E119" s="5">
        <v>0</v>
      </c>
      <c r="F119" s="5">
        <v>2.75</v>
      </c>
      <c r="G119" s="5">
        <v>3.56</v>
      </c>
      <c r="H119" s="5">
        <v>2.09</v>
      </c>
      <c r="I119" s="5"/>
      <c r="J119" s="5">
        <v>0</v>
      </c>
      <c r="K119" s="5">
        <v>0</v>
      </c>
      <c r="L119" s="5">
        <v>2.75</v>
      </c>
      <c r="M119" s="5">
        <v>3.56</v>
      </c>
      <c r="N119" s="5">
        <v>2.09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2.75</v>
      </c>
      <c r="W119" s="5">
        <v>2.09</v>
      </c>
      <c r="X119" s="5">
        <v>2.09</v>
      </c>
    </row>
    <row r="120" spans="1:24">
      <c r="A120" t="str">
        <v>INE585B01010</v>
      </c>
      <c r="B120" t="str">
        <v>Maruti Suzuki India Ltd</v>
      </c>
      <c r="C120" s="5">
        <v>0</v>
      </c>
      <c r="D120" s="5">
        <v>1.96</v>
      </c>
      <c r="E120" s="5">
        <v>3.19</v>
      </c>
      <c r="F120" s="5">
        <v>0</v>
      </c>
      <c r="G120" s="5">
        <v>0</v>
      </c>
      <c r="H120" s="5">
        <v>0.71000000000000008</v>
      </c>
      <c r="I120" s="5"/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1.96</v>
      </c>
      <c r="P120" s="5">
        <v>0</v>
      </c>
      <c r="Q120" s="5">
        <v>0</v>
      </c>
      <c r="R120" s="5">
        <v>0.71000000000000008</v>
      </c>
      <c r="S120" s="5">
        <v>0</v>
      </c>
      <c r="T120" s="5">
        <v>0</v>
      </c>
      <c r="U120" s="5">
        <v>0.71000000000000008</v>
      </c>
      <c r="V120" s="5">
        <v>0</v>
      </c>
      <c r="W120" s="5">
        <v>0</v>
      </c>
      <c r="X120" s="5">
        <v>0</v>
      </c>
    </row>
    <row r="121" spans="1:24">
      <c r="A121" t="str">
        <v>INE591G01025</v>
      </c>
      <c r="B121" t="str">
        <v>Coforge Limited</v>
      </c>
      <c r="C121" s="5">
        <v>0</v>
      </c>
      <c r="D121" s="5">
        <v>0</v>
      </c>
      <c r="E121" s="5">
        <v>1.27</v>
      </c>
      <c r="F121" s="5">
        <v>0</v>
      </c>
      <c r="G121" s="5">
        <v>0</v>
      </c>
      <c r="H121" s="5">
        <v>0</v>
      </c>
      <c r="I121" s="5"/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</row>
    <row r="122" spans="1:24">
      <c r="A122" t="str">
        <v>INE596I01020</v>
      </c>
      <c r="B122" t="str">
        <v>Computer Age Management Services Limited</v>
      </c>
      <c r="C122" s="5">
        <v>0</v>
      </c>
      <c r="D122" s="5">
        <v>2.19</v>
      </c>
      <c r="E122" s="5">
        <v>2.76</v>
      </c>
      <c r="F122" s="5">
        <v>1.1599999999999999</v>
      </c>
      <c r="G122" s="5">
        <v>0</v>
      </c>
      <c r="H122" s="5">
        <v>0</v>
      </c>
      <c r="I122" s="5"/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2.19</v>
      </c>
      <c r="P122" s="5">
        <v>1.1599999999999999</v>
      </c>
      <c r="Q122" s="5">
        <v>0</v>
      </c>
      <c r="R122" s="5">
        <v>0</v>
      </c>
      <c r="S122" s="5">
        <v>1.1599999999999999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</row>
    <row r="123" spans="1:24">
      <c r="A123" t="str">
        <v>INE600L01024</v>
      </c>
      <c r="B123" t="str">
        <v>Dr. Lal Pathlabs Limited</v>
      </c>
      <c r="C123" s="5">
        <v>0</v>
      </c>
      <c r="D123" s="5">
        <v>1.5699999999999998</v>
      </c>
      <c r="E123" s="5">
        <v>2.91</v>
      </c>
      <c r="F123" s="5">
        <v>0</v>
      </c>
      <c r="G123" s="5">
        <v>0</v>
      </c>
      <c r="H123" s="5">
        <v>0</v>
      </c>
      <c r="I123" s="5"/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1.5699999999999998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</row>
    <row r="124" spans="1:24">
      <c r="A124" t="str">
        <v>INE613A01020</v>
      </c>
      <c r="B124" t="str">
        <v>Rallis India Ltd</v>
      </c>
      <c r="C124" s="5">
        <v>0</v>
      </c>
      <c r="D124" s="5">
        <v>1.53</v>
      </c>
      <c r="E124" s="5">
        <v>0</v>
      </c>
      <c r="F124" s="5">
        <v>0</v>
      </c>
      <c r="G124" s="5">
        <v>0</v>
      </c>
      <c r="H124" s="5">
        <v>0</v>
      </c>
      <c r="I124" s="5"/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</row>
    <row r="125" spans="1:24">
      <c r="A125" t="str">
        <v>INE646L01027</v>
      </c>
      <c r="B125" t="str">
        <v>Interglobe Aviation Ltd</v>
      </c>
      <c r="C125" s="5">
        <v>0</v>
      </c>
      <c r="D125" s="5">
        <v>0</v>
      </c>
      <c r="E125" s="5">
        <v>0</v>
      </c>
      <c r="F125" s="5">
        <v>0.44</v>
      </c>
      <c r="G125" s="5">
        <v>0</v>
      </c>
      <c r="H125" s="5">
        <v>0</v>
      </c>
      <c r="I125" s="5"/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</row>
    <row r="126" spans="1:24">
      <c r="A126" t="str">
        <v>INE669C01036</v>
      </c>
      <c r="B126" t="str">
        <v>Tech Mahindra Ltd</v>
      </c>
      <c r="C126" s="5">
        <v>3.0700000000000003</v>
      </c>
      <c r="D126" s="5">
        <v>0</v>
      </c>
      <c r="E126" s="5">
        <v>1.38</v>
      </c>
      <c r="F126" s="5">
        <v>0</v>
      </c>
      <c r="G126" s="5">
        <v>2.8000000000000003</v>
      </c>
      <c r="H126" s="5">
        <v>0.73</v>
      </c>
      <c r="I126" s="5"/>
      <c r="J126" s="5">
        <v>0</v>
      </c>
      <c r="K126" s="5">
        <v>1.38</v>
      </c>
      <c r="L126" s="5">
        <v>0</v>
      </c>
      <c r="M126" s="5">
        <v>2.8000000000000003</v>
      </c>
      <c r="N126" s="5">
        <v>0.73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1.38</v>
      </c>
      <c r="U126" s="5">
        <v>0.73</v>
      </c>
      <c r="V126" s="5">
        <v>0</v>
      </c>
      <c r="W126" s="5">
        <v>0</v>
      </c>
      <c r="X126" s="5">
        <v>0.73</v>
      </c>
    </row>
    <row r="127" spans="1:24">
      <c r="A127" t="str">
        <v>INE679A01013</v>
      </c>
      <c r="B127" t="str">
        <v>CSB Bank Limited</v>
      </c>
      <c r="C127" s="5">
        <v>0</v>
      </c>
      <c r="D127" s="5">
        <v>0</v>
      </c>
      <c r="E127" s="5">
        <v>0</v>
      </c>
      <c r="F127" s="5">
        <v>1.79</v>
      </c>
      <c r="G127" s="5">
        <v>0</v>
      </c>
      <c r="H127" s="5">
        <v>0</v>
      </c>
      <c r="I127" s="5"/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</row>
    <row r="128" spans="1:24">
      <c r="A128" t="str">
        <v>INE716A01013</v>
      </c>
      <c r="B128" t="str">
        <v>Whirlpool of India Ltd</v>
      </c>
      <c r="C128" s="5">
        <v>0</v>
      </c>
      <c r="D128" s="5">
        <v>0</v>
      </c>
      <c r="E128" s="5">
        <v>0.53</v>
      </c>
      <c r="F128" s="5">
        <v>0</v>
      </c>
      <c r="G128" s="5">
        <v>0</v>
      </c>
      <c r="H128" s="5">
        <v>0</v>
      </c>
      <c r="I128" s="5"/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</row>
    <row r="129" spans="1:24">
      <c r="A129" t="str">
        <v>INE721A01047</v>
      </c>
      <c r="B129" t="str">
        <v>Shriram Finance Limited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/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</row>
    <row r="130" spans="1:24">
      <c r="A130" t="str">
        <v>INE726G01019</v>
      </c>
      <c r="B130" t="str">
        <v>ICICI Prudential Life Insurance Company Limited</v>
      </c>
      <c r="C130" s="5">
        <v>3.2300000000000004</v>
      </c>
      <c r="D130" s="5">
        <v>2.09</v>
      </c>
      <c r="E130" s="5">
        <v>0</v>
      </c>
      <c r="F130" s="5">
        <v>1.37</v>
      </c>
      <c r="G130" s="5">
        <v>3.1399999999999997</v>
      </c>
      <c r="H130" s="5">
        <v>1.96</v>
      </c>
      <c r="I130" s="5"/>
      <c r="J130" s="5">
        <v>2.09</v>
      </c>
      <c r="K130" s="5">
        <v>0</v>
      </c>
      <c r="L130" s="5">
        <v>1.37</v>
      </c>
      <c r="M130" s="5">
        <v>3.1399999999999997</v>
      </c>
      <c r="N130" s="5">
        <v>1.96</v>
      </c>
      <c r="O130" s="5">
        <v>0</v>
      </c>
      <c r="P130" s="5">
        <v>1.37</v>
      </c>
      <c r="Q130" s="5">
        <v>2.09</v>
      </c>
      <c r="R130" s="5">
        <v>1.96</v>
      </c>
      <c r="S130" s="5">
        <v>0</v>
      </c>
      <c r="T130" s="5">
        <v>0</v>
      </c>
      <c r="U130" s="5">
        <v>0</v>
      </c>
      <c r="V130" s="5">
        <v>1.37</v>
      </c>
      <c r="W130" s="5">
        <v>1.37</v>
      </c>
      <c r="X130" s="5">
        <v>1.96</v>
      </c>
    </row>
    <row r="131" spans="1:24">
      <c r="A131" t="str">
        <v>INE733E01010</v>
      </c>
      <c r="B131" t="str">
        <v>NTPC Ltd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0.64</v>
      </c>
      <c r="I131" s="5"/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</row>
    <row r="132" spans="1:24">
      <c r="A132" t="str">
        <v>INE736A01011</v>
      </c>
      <c r="B132" t="str">
        <v>Central Depository Services (India) Limited</v>
      </c>
      <c r="C132" s="5">
        <v>0</v>
      </c>
      <c r="D132" s="5">
        <v>2.0099999999999998</v>
      </c>
      <c r="E132" s="5">
        <v>2.02</v>
      </c>
      <c r="F132" s="5">
        <v>0</v>
      </c>
      <c r="G132" s="5">
        <v>0</v>
      </c>
      <c r="H132" s="5">
        <v>0</v>
      </c>
      <c r="I132" s="5"/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2.0099999999999998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</row>
    <row r="133" spans="1:24">
      <c r="A133" t="str">
        <v>INE742F01042</v>
      </c>
      <c r="B133" t="str">
        <v>Adani Ports and Special Economic Zone Ltd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/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</row>
    <row r="134" spans="1:24">
      <c r="A134" t="str">
        <v>INE752E01010</v>
      </c>
      <c r="B134" t="str">
        <v>Power Grid Corporation of India Ltd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0.44</v>
      </c>
      <c r="I134" s="5"/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</row>
    <row r="135" spans="1:24">
      <c r="A135" t="str">
        <v>INE758E01017</v>
      </c>
      <c r="B135" t="str">
        <v>Jio Financial Services Limited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/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</row>
    <row r="136" spans="1:24">
      <c r="A136" t="str">
        <v>INE758T01015</v>
      </c>
      <c r="B136" t="str">
        <v>Eternal Limited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/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</row>
    <row r="137" spans="1:24">
      <c r="A137" t="str">
        <v>INE759A01021</v>
      </c>
      <c r="B137" t="str">
        <v>Mastek Ltd</v>
      </c>
      <c r="C137" s="5">
        <v>0</v>
      </c>
      <c r="D137" s="5">
        <v>0</v>
      </c>
      <c r="E137" s="5">
        <v>0</v>
      </c>
      <c r="F137" s="5">
        <v>0.88</v>
      </c>
      <c r="G137" s="5">
        <v>0</v>
      </c>
      <c r="H137" s="5">
        <v>0</v>
      </c>
      <c r="I137" s="5"/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</row>
    <row r="138" spans="1:24">
      <c r="A138" t="str">
        <v>INE765G01017</v>
      </c>
      <c r="B138" t="str">
        <v>ICICI Lombard General Insurance Company Ltd</v>
      </c>
      <c r="C138" s="5">
        <v>1.95</v>
      </c>
      <c r="D138" s="5">
        <v>2.41</v>
      </c>
      <c r="E138" s="5">
        <v>0</v>
      </c>
      <c r="F138" s="5">
        <v>0</v>
      </c>
      <c r="G138" s="5">
        <v>2.06</v>
      </c>
      <c r="H138" s="5">
        <v>0</v>
      </c>
      <c r="I138" s="5"/>
      <c r="J138" s="5">
        <v>1.95</v>
      </c>
      <c r="K138" s="5">
        <v>0</v>
      </c>
      <c r="L138" s="5">
        <v>0</v>
      </c>
      <c r="M138" s="5">
        <v>1.95</v>
      </c>
      <c r="N138" s="5">
        <v>0</v>
      </c>
      <c r="O138" s="5">
        <v>0</v>
      </c>
      <c r="P138" s="5">
        <v>0</v>
      </c>
      <c r="Q138" s="5">
        <v>2.06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</row>
    <row r="139" spans="1:24">
      <c r="A139" t="str">
        <v>INE775A01035</v>
      </c>
      <c r="B139" t="str">
        <v>Samvardhana Motherson International Ltd</v>
      </c>
      <c r="C139" s="5">
        <v>0</v>
      </c>
      <c r="D139" s="5">
        <v>0</v>
      </c>
      <c r="E139" s="5">
        <v>2.65</v>
      </c>
      <c r="F139" s="5">
        <v>0</v>
      </c>
      <c r="G139" s="5">
        <v>0</v>
      </c>
      <c r="H139" s="5">
        <v>0</v>
      </c>
      <c r="I139" s="5"/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</row>
    <row r="140" spans="1:24">
      <c r="A140" t="str">
        <v>INE795G01014</v>
      </c>
      <c r="B140" t="str">
        <v>HDFC Life Insurance Company Limited</v>
      </c>
      <c r="C140" s="5">
        <v>2.1800000000000002</v>
      </c>
      <c r="D140" s="5">
        <v>2.93</v>
      </c>
      <c r="E140" s="5">
        <v>0</v>
      </c>
      <c r="F140" s="5">
        <v>0</v>
      </c>
      <c r="G140" s="5">
        <v>2.1800000000000002</v>
      </c>
      <c r="H140" s="5">
        <v>0.48</v>
      </c>
      <c r="I140" s="5"/>
      <c r="J140" s="5">
        <v>2.1800000000000002</v>
      </c>
      <c r="K140" s="5">
        <v>0</v>
      </c>
      <c r="L140" s="5">
        <v>0</v>
      </c>
      <c r="M140" s="5">
        <v>2.1800000000000002</v>
      </c>
      <c r="N140" s="5">
        <v>0.48</v>
      </c>
      <c r="O140" s="5">
        <v>0</v>
      </c>
      <c r="P140" s="5">
        <v>0</v>
      </c>
      <c r="Q140" s="5">
        <v>2.1800000000000002</v>
      </c>
      <c r="R140" s="5">
        <v>0.48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0.48</v>
      </c>
    </row>
    <row r="141" spans="1:24">
      <c r="A141" t="str">
        <v>INE811A01020</v>
      </c>
      <c r="B141" t="str">
        <v>Kirloskar Pneumatic Company Limited</v>
      </c>
      <c r="C141" s="5">
        <v>0</v>
      </c>
      <c r="D141" s="5">
        <v>0</v>
      </c>
      <c r="E141" s="5">
        <v>0</v>
      </c>
      <c r="F141" s="5">
        <v>1.8399999999999999</v>
      </c>
      <c r="G141" s="5">
        <v>0</v>
      </c>
      <c r="H141" s="5">
        <v>0</v>
      </c>
      <c r="I141" s="5"/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</row>
    <row r="142" spans="1:24">
      <c r="A142" t="str">
        <v>INE818H01020</v>
      </c>
      <c r="B142" t="str">
        <v>LT Foods Ltd</v>
      </c>
      <c r="C142" s="5">
        <v>0</v>
      </c>
      <c r="D142" s="5">
        <v>1.78</v>
      </c>
      <c r="E142" s="5">
        <v>2.2599999999999998</v>
      </c>
      <c r="F142" s="5">
        <v>0</v>
      </c>
      <c r="G142" s="5">
        <v>0</v>
      </c>
      <c r="H142" s="5">
        <v>0</v>
      </c>
      <c r="I142" s="5"/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1.78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</row>
    <row r="143" spans="1:24">
      <c r="A143" t="str">
        <v>INE836A01035</v>
      </c>
      <c r="B143" t="str">
        <v>Birlasoft Limited</v>
      </c>
      <c r="C143" s="5">
        <v>0</v>
      </c>
      <c r="D143" s="5">
        <v>0</v>
      </c>
      <c r="E143" s="5">
        <v>0</v>
      </c>
      <c r="F143" s="5">
        <v>0.62</v>
      </c>
      <c r="G143" s="5">
        <v>0</v>
      </c>
      <c r="H143" s="5">
        <v>0</v>
      </c>
      <c r="I143" s="5"/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</row>
    <row r="144" spans="1:24">
      <c r="A144" t="str">
        <v>INE844O01030</v>
      </c>
      <c r="B144" t="str">
        <v>Gujarat Gas Ltd</v>
      </c>
      <c r="C144" s="5">
        <v>1.51</v>
      </c>
      <c r="D144" s="5">
        <v>0</v>
      </c>
      <c r="E144" s="5">
        <v>0</v>
      </c>
      <c r="F144" s="5">
        <v>1.0999999999999999</v>
      </c>
      <c r="G144" s="5">
        <v>1.5699999999999998</v>
      </c>
      <c r="H144" s="5">
        <v>0.72</v>
      </c>
      <c r="I144" s="5"/>
      <c r="J144" s="5">
        <v>0</v>
      </c>
      <c r="K144" s="5">
        <v>0</v>
      </c>
      <c r="L144" s="5">
        <v>1.0999999999999999</v>
      </c>
      <c r="M144" s="5">
        <v>1.51</v>
      </c>
      <c r="N144" s="5">
        <v>0.72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1.0999999999999999</v>
      </c>
      <c r="W144" s="5">
        <v>0.72</v>
      </c>
      <c r="X144" s="5">
        <v>0.72</v>
      </c>
    </row>
    <row r="145" spans="1:24">
      <c r="A145" t="str">
        <v>INE849A01020</v>
      </c>
      <c r="B145" t="str">
        <v>Trent Ltd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/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</row>
    <row r="146" spans="1:24">
      <c r="A146" t="str">
        <v>INE860A01027</v>
      </c>
      <c r="B146" t="str">
        <v>HCL Technologies Ltd</v>
      </c>
      <c r="C146" s="5">
        <v>0</v>
      </c>
      <c r="D146" s="5">
        <v>1.51</v>
      </c>
      <c r="E146" s="5">
        <v>1.7399999999999998</v>
      </c>
      <c r="F146" s="5">
        <v>0</v>
      </c>
      <c r="G146" s="5">
        <v>0</v>
      </c>
      <c r="H146" s="5">
        <v>0.63</v>
      </c>
      <c r="I146" s="5"/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1.51</v>
      </c>
      <c r="P146" s="5">
        <v>0</v>
      </c>
      <c r="Q146" s="5">
        <v>0</v>
      </c>
      <c r="R146" s="5">
        <v>0.63</v>
      </c>
      <c r="S146" s="5">
        <v>0</v>
      </c>
      <c r="T146" s="5">
        <v>0</v>
      </c>
      <c r="U146" s="5">
        <v>0.63</v>
      </c>
      <c r="V146" s="5">
        <v>0</v>
      </c>
      <c r="W146" s="5">
        <v>0</v>
      </c>
      <c r="X146" s="5">
        <v>0</v>
      </c>
    </row>
    <row r="147" spans="1:24">
      <c r="A147" t="str">
        <v>INE872H01027</v>
      </c>
      <c r="B147" t="str">
        <v>Lumax Auto Technologies Limited</v>
      </c>
      <c r="C147" s="5">
        <v>0</v>
      </c>
      <c r="D147" s="5">
        <v>0</v>
      </c>
      <c r="E147" s="5">
        <v>0</v>
      </c>
      <c r="F147" s="5">
        <v>1.71</v>
      </c>
      <c r="G147" s="5">
        <v>0</v>
      </c>
      <c r="H147" s="5">
        <v>0</v>
      </c>
      <c r="I147" s="5"/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</row>
    <row r="148" spans="1:24">
      <c r="A148" t="str">
        <v>INE893J01029</v>
      </c>
      <c r="B148" t="str">
        <v>Mold-Tek Packaging Limited</v>
      </c>
      <c r="C148" s="5">
        <v>0</v>
      </c>
      <c r="D148" s="5">
        <v>0</v>
      </c>
      <c r="E148" s="5">
        <v>0</v>
      </c>
      <c r="F148" s="5">
        <v>2.4699999999999998</v>
      </c>
      <c r="G148" s="5">
        <v>0</v>
      </c>
      <c r="H148" s="5">
        <v>0</v>
      </c>
      <c r="I148" s="5"/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</row>
    <row r="149" spans="1:24">
      <c r="A149" t="str">
        <v>INE917I01010</v>
      </c>
      <c r="B149" t="str">
        <v>Bajaj Auto Ltd</v>
      </c>
      <c r="C149" s="5">
        <v>1.46</v>
      </c>
      <c r="D149" s="5">
        <v>1.53</v>
      </c>
      <c r="E149" s="5">
        <v>2.5700000000000003</v>
      </c>
      <c r="F149" s="5">
        <v>0</v>
      </c>
      <c r="G149" s="5">
        <v>1.5</v>
      </c>
      <c r="H149" s="5">
        <v>0.57999999999999996</v>
      </c>
      <c r="I149" s="5"/>
      <c r="J149" s="5">
        <v>1.46</v>
      </c>
      <c r="K149" s="5">
        <v>1.46</v>
      </c>
      <c r="L149" s="5">
        <v>0</v>
      </c>
      <c r="M149" s="5">
        <v>1.46</v>
      </c>
      <c r="N149" s="5">
        <v>0.57999999999999996</v>
      </c>
      <c r="O149" s="5">
        <v>1.53</v>
      </c>
      <c r="P149" s="5">
        <v>0</v>
      </c>
      <c r="Q149" s="5">
        <v>1.5</v>
      </c>
      <c r="R149" s="5">
        <v>0.57999999999999996</v>
      </c>
      <c r="S149" s="5">
        <v>0</v>
      </c>
      <c r="T149" s="5">
        <v>1.5</v>
      </c>
      <c r="U149" s="5">
        <v>0.57999999999999996</v>
      </c>
      <c r="V149" s="5">
        <v>0</v>
      </c>
      <c r="W149" s="5">
        <v>0</v>
      </c>
      <c r="X149" s="5">
        <v>0.57999999999999996</v>
      </c>
    </row>
    <row r="150" spans="1:24">
      <c r="A150" t="str">
        <v>INE918I01026</v>
      </c>
      <c r="B150" t="str">
        <v>Bajaj Finserv Ltd</v>
      </c>
      <c r="C150" s="5">
        <v>0</v>
      </c>
      <c r="D150" s="5">
        <v>1.78</v>
      </c>
      <c r="E150" s="5">
        <v>0</v>
      </c>
      <c r="F150" s="5">
        <v>0</v>
      </c>
      <c r="G150" s="5">
        <v>0</v>
      </c>
      <c r="H150" s="5">
        <v>0.52</v>
      </c>
      <c r="I150" s="5"/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0.52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</row>
    <row r="151" spans="1:24">
      <c r="A151" t="str">
        <v>INE925R01014</v>
      </c>
      <c r="B151" t="str">
        <v>CMS Info System Limited</v>
      </c>
      <c r="C151" s="5">
        <v>2.1999999999999997</v>
      </c>
      <c r="D151" s="5">
        <v>0</v>
      </c>
      <c r="E151" s="5">
        <v>0</v>
      </c>
      <c r="F151" s="5">
        <v>1.18</v>
      </c>
      <c r="G151" s="5">
        <v>2.21</v>
      </c>
      <c r="H151" s="5">
        <v>0</v>
      </c>
      <c r="I151" s="5"/>
      <c r="J151" s="5">
        <v>0</v>
      </c>
      <c r="K151" s="5">
        <v>0</v>
      </c>
      <c r="L151" s="5">
        <v>1.18</v>
      </c>
      <c r="M151" s="5">
        <v>2.1999999999999997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1.18</v>
      </c>
      <c r="W151" s="5">
        <v>0</v>
      </c>
      <c r="X151" s="5">
        <v>0</v>
      </c>
    </row>
    <row r="152" spans="1:24">
      <c r="A152" t="str">
        <v>INE934S01014</v>
      </c>
      <c r="B152" t="str">
        <v>GNA Axles Limited</v>
      </c>
      <c r="C152" s="5">
        <v>0</v>
      </c>
      <c r="D152" s="5">
        <v>0</v>
      </c>
      <c r="E152" s="5">
        <v>0</v>
      </c>
      <c r="F152" s="5">
        <v>1.0699999999999998</v>
      </c>
      <c r="G152" s="5">
        <v>0</v>
      </c>
      <c r="H152" s="5">
        <v>0</v>
      </c>
      <c r="I152" s="5"/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</row>
    <row r="153" spans="1:24">
      <c r="A153" t="str">
        <v>INE935N01020</v>
      </c>
      <c r="B153" t="str">
        <v>Dixon Technologies (India) Limited</v>
      </c>
      <c r="C153" s="5">
        <v>0</v>
      </c>
      <c r="D153" s="5">
        <v>0.94000000000000006</v>
      </c>
      <c r="E153" s="5">
        <v>0.80999999999999994</v>
      </c>
      <c r="F153" s="5">
        <v>0</v>
      </c>
      <c r="G153" s="5">
        <v>0</v>
      </c>
      <c r="H153" s="5">
        <v>0</v>
      </c>
      <c r="I153" s="5"/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0.80999999999999994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</row>
    <row r="154" spans="1:24">
      <c r="A154" t="str">
        <v>INE943D01017</v>
      </c>
      <c r="B154" t="str">
        <v>MPs Ltd</v>
      </c>
      <c r="C154" s="5">
        <v>0</v>
      </c>
      <c r="D154" s="5">
        <v>0</v>
      </c>
      <c r="E154" s="5">
        <v>0</v>
      </c>
      <c r="F154" s="5">
        <v>1.3299999999999998</v>
      </c>
      <c r="G154" s="5">
        <v>0</v>
      </c>
      <c r="H154" s="5">
        <v>0</v>
      </c>
      <c r="I154" s="5"/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</row>
    <row r="155" spans="1:24">
      <c r="A155" t="str">
        <v>INE951I01027</v>
      </c>
      <c r="B155" t="str">
        <v>V-Guard Industries Limited</v>
      </c>
      <c r="C155" s="5">
        <v>0</v>
      </c>
      <c r="D155" s="5">
        <v>0</v>
      </c>
      <c r="E155" s="5">
        <v>0</v>
      </c>
      <c r="F155" s="5">
        <v>0.43</v>
      </c>
      <c r="G155" s="5">
        <v>0</v>
      </c>
      <c r="H155" s="5">
        <v>0</v>
      </c>
      <c r="I155" s="5"/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</row>
    <row r="156" spans="1:24">
      <c r="A156" t="str">
        <v>INE953O01021</v>
      </c>
      <c r="B156" t="str">
        <v>Sansera Engineering Limited</v>
      </c>
      <c r="C156" s="5">
        <v>0</v>
      </c>
      <c r="D156" s="5">
        <v>0</v>
      </c>
      <c r="E156" s="5">
        <v>0</v>
      </c>
      <c r="F156" s="5">
        <v>0.66</v>
      </c>
      <c r="G156" s="5">
        <v>0</v>
      </c>
      <c r="H156" s="5">
        <v>0</v>
      </c>
      <c r="I156" s="5"/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</row>
    <row r="157" spans="1:24">
      <c r="A157" t="str">
        <v>INE955D01029</v>
      </c>
      <c r="B157" t="str">
        <v>Genus Power Infrastructures Limited</v>
      </c>
      <c r="C157" s="5">
        <v>0</v>
      </c>
      <c r="D157" s="5">
        <v>0</v>
      </c>
      <c r="E157" s="5">
        <v>0</v>
      </c>
      <c r="F157" s="5">
        <v>1.52</v>
      </c>
      <c r="G157" s="5">
        <v>0</v>
      </c>
      <c r="H157" s="5">
        <v>0</v>
      </c>
      <c r="I157" s="5"/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</row>
    <row r="158" spans="1:24">
      <c r="A158" t="str">
        <v>INE956G01038</v>
      </c>
      <c r="B158" t="str">
        <v>VA Tech Wabag Ltd</v>
      </c>
      <c r="C158" s="5">
        <v>0</v>
      </c>
      <c r="D158" s="5">
        <v>3.32</v>
      </c>
      <c r="E158" s="5">
        <v>4.3600000000000003</v>
      </c>
      <c r="F158" s="5">
        <v>0</v>
      </c>
      <c r="G158" s="5">
        <v>0</v>
      </c>
      <c r="H158" s="5">
        <v>0</v>
      </c>
      <c r="I158" s="5"/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3.32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</row>
    <row r="159" spans="1:24">
      <c r="A159" t="str">
        <v>INE967H01025</v>
      </c>
      <c r="B159" t="str">
        <v>Krishna Institute Of Medical Sciences Limited</v>
      </c>
      <c r="C159" s="5">
        <v>0</v>
      </c>
      <c r="D159" s="5">
        <v>1.31</v>
      </c>
      <c r="E159" s="5">
        <v>1.3</v>
      </c>
      <c r="F159" s="5">
        <v>0</v>
      </c>
      <c r="G159" s="5">
        <v>0</v>
      </c>
      <c r="H159" s="5">
        <v>0</v>
      </c>
      <c r="I159" s="5"/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1.3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</row>
    <row r="160" spans="1:24">
      <c r="A160" t="str">
        <v>INE970X01018</v>
      </c>
      <c r="B160" t="str">
        <v>Lemon Tree Hotels Limited</v>
      </c>
      <c r="C160" s="5">
        <v>0</v>
      </c>
      <c r="D160" s="5">
        <v>0</v>
      </c>
      <c r="E160" s="5">
        <v>0</v>
      </c>
      <c r="F160" s="5">
        <v>1.4500000000000002</v>
      </c>
      <c r="G160" s="5">
        <v>0</v>
      </c>
      <c r="H160" s="5">
        <v>0</v>
      </c>
      <c r="I160" s="5"/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</row>
    <row r="161" spans="1:24">
      <c r="A161" t="str">
        <v>INE985S01024</v>
      </c>
      <c r="B161" t="str">
        <v>TeamLease Services Limited</v>
      </c>
      <c r="C161" s="5">
        <v>0</v>
      </c>
      <c r="D161" s="5">
        <v>0</v>
      </c>
      <c r="E161" s="5">
        <v>0</v>
      </c>
      <c r="F161" s="5">
        <v>0.91</v>
      </c>
      <c r="G161" s="5">
        <v>0</v>
      </c>
      <c r="H161" s="5">
        <v>0</v>
      </c>
      <c r="I161" s="5"/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</row>
    <row r="162" spans="1:24">
      <c r="A162" t="str">
        <v>INF082J01408</v>
      </c>
      <c r="B162" t="str">
        <v>Quantum Gold ETF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14.549999999999999</v>
      </c>
      <c r="I162" s="5"/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</row>
    <row r="163" spans="1:24"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3:24"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3:24"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3:24"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3:24"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3:24"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3:24"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3:24"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3:24"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3:24"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3:24"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3:24"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3:24"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3:24"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3:24"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3:24"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3:24"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3:24"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3:24"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3:24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3:24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3:24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3:24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3:24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3:24"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46051-9D76-4ACF-ABFB-1C1D0EB950C6}">
  <dimension ref="A1:H100"/>
  <sheetViews>
    <sheetView workbookViewId="0">
      <pane ySplit="6" topLeftCell="A7" activePane="bottomLeft" state="frozen"/>
      <selection pane="bottomLeft"/>
    </sheetView>
  </sheetViews>
  <sheetFormatPr defaultRowHeight="15"/>
  <cols>
    <col min="1" max="1" width="22.85546875" customWidth="1"/>
    <col min="2" max="2" width="47.5703125" customWidth="1"/>
    <col min="3" max="7" width="15.28515625" customWidth="1"/>
  </cols>
  <sheetData>
    <row r="1" spans="1:8" ht="18.75">
      <c r="A1" s="28" t="s">
        <v>837</v>
      </c>
    </row>
    <row r="2" spans="1:8">
      <c r="A2" t="s">
        <v>838</v>
      </c>
      <c r="G2" s="3" t="s">
        <v>821</v>
      </c>
    </row>
    <row r="3" spans="1:8">
      <c r="G3" t="s">
        <v>840</v>
      </c>
      <c r="H3" s="5">
        <f>SUM(_xlfn.ANCHORARRAY(G7))</f>
        <v>0.33999999999999997</v>
      </c>
    </row>
    <row r="4" spans="1:8">
      <c r="A4" t="s">
        <v>805</v>
      </c>
    </row>
    <row r="6" spans="1:8">
      <c r="A6" s="4" t="s">
        <v>21</v>
      </c>
      <c r="B6" s="4" t="s">
        <v>22</v>
      </c>
      <c r="C6" s="4" t="s">
        <v>57</v>
      </c>
      <c r="D6" s="4" t="s">
        <v>163</v>
      </c>
      <c r="E6" s="4" t="s">
        <v>613</v>
      </c>
      <c r="G6" s="31" t="s">
        <v>839</v>
      </c>
    </row>
    <row r="7" spans="1:8">
      <c r="A7" t="str" cm="1">
        <f t="array" ref="A7:A52">_xlfn.LET(_xlpm.allISIN,Debt!$D$4:$D$150,_xlpm.validISIN,_xlfn._xlws.FILTER(_xlpm.allISIN,(_xlpm.allISIN&lt;&gt;"")*(LEFT(_xlpm.allISIN,2)="IN")),_xlfn._xlws.SORT(_xlfn.UNIQUE(_xlpm.validISIN)))</f>
        <v>IN0020230051</v>
      </c>
      <c r="B7" t="str" cm="1">
        <f t="array" ref="B7:B52">IFERROR(_xlfn.XLOOKUP(_xlfn.ANCHORARRAY(A7),Debt!$D$4:$D$150,Debt!$E$4:$E$150,""),"-")</f>
        <v>7.3% GOI (MD 19/06/2053)</v>
      </c>
      <c r="C7" s="5" cm="1">
        <f t="array" ref="C7:C52">_xlfn.MAP(_xlfn.ANCHORARRAY(A7),_xlfn.LAMBDA(_xlpm.isin,IFERROR(SUMIFS(Debt!$U$4:$U$150,Debt!$D$4:$D$150,_xlpm.isin,Debt!$A$4:$A$150,"QDBF")*100,0)))</f>
        <v>0</v>
      </c>
      <c r="D7" s="5" cm="1">
        <f t="array" ref="D7:D52">_xlfn.MAP(_xlfn.ANCHORARRAY(A7),_xlfn.LAMBDA(_xlpm.isin,IFERROR(SUMIFS(Debt!$U$4:$U$150,Debt!$D$4:$D$150,_xlpm.isin,Debt!$A$4:$A$150,"QLF")*100,0)))</f>
        <v>0</v>
      </c>
      <c r="E7" s="5" cm="1">
        <f t="array" ref="E7:E52">_xlfn.MAP(_xlfn.ANCHORARRAY(A7),_xlfn.LAMBDA(_xlpm.isin,IFERROR(SUMIFS(Debt!$U$4:$U$150,Debt!$D$4:$D$150,_xlpm.isin,Debt!$A$4:$A$150,"QMULTI")*100,0)))</f>
        <v>0</v>
      </c>
      <c r="F7" s="5"/>
      <c r="G7" s="5" cm="1">
        <f t="array" ref="G7:G52">_xlfn.MAP(_xlfn.ANCHORARRAY(C7),_xlfn.ANCHORARRAY(D7),_xlfn.LAMBDA(_xlpm.a,_xlpm.b,MIN(_xlpm.a,_xlpm.b)))</f>
        <v>0</v>
      </c>
    </row>
    <row r="8" spans="1:8">
      <c r="A8" t="str">
        <v>IN0020240050</v>
      </c>
      <c r="B8" t="str">
        <v>7.04% GOI (MD 03/06/2029)</v>
      </c>
      <c r="C8" s="5">
        <v>5.89</v>
      </c>
      <c r="D8" s="5">
        <v>0</v>
      </c>
      <c r="E8" s="5">
        <v>0</v>
      </c>
      <c r="F8" s="5"/>
      <c r="G8" s="5">
        <v>0</v>
      </c>
    </row>
    <row r="9" spans="1:8">
      <c r="A9" t="str">
        <v>IN0020250042</v>
      </c>
      <c r="B9" t="str">
        <v>6.68% GOI (MD 07/07/2040)</v>
      </c>
      <c r="C9" s="5">
        <v>16.809999999999999</v>
      </c>
      <c r="D9" s="5">
        <v>0</v>
      </c>
      <c r="E9" s="5">
        <v>0</v>
      </c>
      <c r="F9" s="5"/>
      <c r="G9" s="5">
        <v>0</v>
      </c>
    </row>
    <row r="10" spans="1:8">
      <c r="A10" t="str">
        <v>IN0020250075</v>
      </c>
      <c r="B10" t="str">
        <v>7.24% GOI (MD 18/08/2055)</v>
      </c>
      <c r="C10" s="5">
        <v>34.22</v>
      </c>
      <c r="D10" s="5">
        <v>0</v>
      </c>
      <c r="E10" s="5">
        <v>0</v>
      </c>
      <c r="F10" s="5"/>
      <c r="G10" s="5">
        <v>0</v>
      </c>
    </row>
    <row r="11" spans="1:8">
      <c r="A11" t="str">
        <v>IN0020250091</v>
      </c>
      <c r="B11" t="str">
        <v>6.48% GOI (MD 06/10/2035)</v>
      </c>
      <c r="C11" s="5">
        <v>1.1299999999999999</v>
      </c>
      <c r="D11" s="5">
        <v>0</v>
      </c>
      <c r="E11" s="5">
        <v>0</v>
      </c>
      <c r="F11" s="5"/>
      <c r="G11" s="5">
        <v>0</v>
      </c>
    </row>
    <row r="12" spans="1:8">
      <c r="A12" t="str">
        <v>IN002025Y487</v>
      </c>
      <c r="B12" t="str">
        <v>182 Days Tbill (MD 03/09/2026)</v>
      </c>
      <c r="C12" s="5">
        <v>0</v>
      </c>
      <c r="D12" s="5">
        <v>4.66</v>
      </c>
      <c r="E12" s="5">
        <v>0</v>
      </c>
      <c r="F12" s="5"/>
      <c r="G12" s="5">
        <v>0</v>
      </c>
    </row>
    <row r="13" spans="1:8">
      <c r="A13" t="str">
        <v>IN002025Z153</v>
      </c>
      <c r="B13" t="str">
        <v>364 Days Tbill (MD 09/07/2026)</v>
      </c>
      <c r="C13" s="5">
        <v>0</v>
      </c>
      <c r="D13" s="5">
        <v>4.7</v>
      </c>
      <c r="E13" s="5">
        <v>0</v>
      </c>
      <c r="F13" s="5"/>
      <c r="G13" s="5">
        <v>0</v>
      </c>
    </row>
    <row r="14" spans="1:8">
      <c r="A14" t="str">
        <v>IN002025Z252</v>
      </c>
      <c r="B14" t="str">
        <v>364 Days Tbill (MD 17/09/2026)</v>
      </c>
      <c r="C14" s="5">
        <v>0</v>
      </c>
      <c r="D14" s="5">
        <v>4.6500000000000004</v>
      </c>
      <c r="E14" s="5">
        <v>0</v>
      </c>
      <c r="F14" s="5"/>
      <c r="G14" s="5">
        <v>0</v>
      </c>
    </row>
    <row r="15" spans="1:8">
      <c r="A15" t="str">
        <v>IN002026X032</v>
      </c>
      <c r="B15" t="str">
        <v>91 Days Tbill (MD 23/07/2026)</v>
      </c>
      <c r="C15" s="5">
        <v>0</v>
      </c>
      <c r="D15" s="5">
        <v>4.6899999999999995</v>
      </c>
      <c r="E15" s="5">
        <v>0</v>
      </c>
      <c r="F15" s="5"/>
      <c r="G15" s="5">
        <v>0</v>
      </c>
    </row>
    <row r="16" spans="1:8">
      <c r="A16" t="str">
        <v>IN002026X040</v>
      </c>
      <c r="B16" t="str">
        <v>91 Days Tbill (MD 30/07/2026)</v>
      </c>
      <c r="C16" s="5">
        <v>0</v>
      </c>
      <c r="D16" s="5">
        <v>6.5600000000000005</v>
      </c>
      <c r="E16" s="5">
        <v>0</v>
      </c>
      <c r="F16" s="5"/>
      <c r="G16" s="5">
        <v>0</v>
      </c>
    </row>
    <row r="17" spans="1:7">
      <c r="A17" t="str">
        <v>IN002026X057</v>
      </c>
      <c r="B17" t="str">
        <v>91 Days Tbill (MD 06/08/2026)</v>
      </c>
      <c r="C17" s="5">
        <v>0</v>
      </c>
      <c r="D17" s="5">
        <v>6.5500000000000007</v>
      </c>
      <c r="E17" s="5">
        <v>0</v>
      </c>
      <c r="F17" s="5"/>
      <c r="G17" s="5">
        <v>0</v>
      </c>
    </row>
    <row r="18" spans="1:7">
      <c r="A18" t="str">
        <v>IN1520160061</v>
      </c>
      <c r="B18" t="str">
        <v>7.83% Gujarat SDL(MD 13/07/2026)</v>
      </c>
      <c r="C18" s="5">
        <v>0</v>
      </c>
      <c r="D18" s="5">
        <v>5.65</v>
      </c>
      <c r="E18" s="5">
        <v>0</v>
      </c>
      <c r="F18" s="5"/>
      <c r="G18" s="5">
        <v>0</v>
      </c>
    </row>
    <row r="19" spans="1:7">
      <c r="A19" t="str">
        <v>IN1520250144</v>
      </c>
      <c r="B19" t="str">
        <v>7.07% Gujarat SDL (MD 24/09/2032)</v>
      </c>
      <c r="C19" s="5">
        <v>0.83</v>
      </c>
      <c r="D19" s="5">
        <v>0</v>
      </c>
      <c r="E19" s="5">
        <v>0</v>
      </c>
      <c r="F19" s="5"/>
      <c r="G19" s="5">
        <v>0</v>
      </c>
    </row>
    <row r="20" spans="1:7">
      <c r="A20" t="str">
        <v>IN1920250074</v>
      </c>
      <c r="B20" t="str">
        <v>7.16% Karnataka SDL (MD 07/07/2031)</v>
      </c>
      <c r="C20" s="5">
        <v>5.7799999999999994</v>
      </c>
      <c r="D20" s="5">
        <v>0</v>
      </c>
      <c r="E20" s="5">
        <v>0</v>
      </c>
      <c r="F20" s="5"/>
      <c r="G20" s="5">
        <v>0</v>
      </c>
    </row>
    <row r="21" spans="1:7">
      <c r="A21" t="str">
        <v>IN3120250276</v>
      </c>
      <c r="B21" t="str">
        <v>7.05% Tamilnadu SDL (MD 17/09/2031)</v>
      </c>
      <c r="C21" s="5">
        <v>5.75</v>
      </c>
      <c r="D21" s="5">
        <v>0</v>
      </c>
      <c r="E21" s="5">
        <v>0</v>
      </c>
      <c r="F21" s="5"/>
      <c r="G21" s="5">
        <v>0</v>
      </c>
    </row>
    <row r="22" spans="1:7">
      <c r="A22" t="str">
        <v>INE028A16ME8</v>
      </c>
      <c r="B22" t="str">
        <v>Bank of Baroda CD (MD 14/08/2026)</v>
      </c>
      <c r="C22" s="5">
        <v>0</v>
      </c>
      <c r="D22" s="5">
        <v>4.67</v>
      </c>
      <c r="E22" s="5">
        <v>0</v>
      </c>
      <c r="F22" s="5"/>
      <c r="G22" s="5">
        <v>0</v>
      </c>
    </row>
    <row r="23" spans="1:7">
      <c r="A23" t="str">
        <v>INE031A08889</v>
      </c>
      <c r="B23" t="str">
        <v>7.48% HUDCO Sr A NCD (MD 20/08/2026)</v>
      </c>
      <c r="C23" s="5">
        <v>0</v>
      </c>
      <c r="D23" s="5">
        <v>4.71</v>
      </c>
      <c r="E23" s="5">
        <v>0</v>
      </c>
      <c r="F23" s="5"/>
      <c r="G23" s="5">
        <v>0</v>
      </c>
    </row>
    <row r="24" spans="1:7">
      <c r="A24" t="str">
        <v>INE134E08JQ3</v>
      </c>
      <c r="B24" t="str">
        <v>8.95% Power Fin Corp Ltd SR 178 NCD (MD 10/10/28)</v>
      </c>
      <c r="C24" s="5">
        <v>5.96</v>
      </c>
      <c r="D24" s="5">
        <v>0</v>
      </c>
      <c r="E24" s="5">
        <v>0</v>
      </c>
      <c r="F24" s="5"/>
      <c r="G24" s="5">
        <v>0</v>
      </c>
    </row>
    <row r="25" spans="1:7">
      <c r="A25" t="str">
        <v>INE134E08LP1</v>
      </c>
      <c r="B25" t="str">
        <v>7.13% Power Fin Corp  NCD BS216 (MD 15/07/2026)</v>
      </c>
      <c r="C25" s="5">
        <v>0</v>
      </c>
      <c r="D25" s="5">
        <v>6.59</v>
      </c>
      <c r="E25" s="5">
        <v>0</v>
      </c>
      <c r="F25" s="5"/>
      <c r="G25" s="5">
        <v>0</v>
      </c>
    </row>
    <row r="26" spans="1:7">
      <c r="A26" t="str">
        <v>INE134E08MT1</v>
      </c>
      <c r="B26" t="str">
        <v>7.64% Power Fin NCD 233B (MD 25/08/2026)</v>
      </c>
      <c r="C26" s="5">
        <v>0</v>
      </c>
      <c r="D26" s="5">
        <v>0.94000000000000006</v>
      </c>
      <c r="E26" s="5">
        <v>0</v>
      </c>
      <c r="F26" s="5"/>
      <c r="G26" s="5">
        <v>0</v>
      </c>
    </row>
    <row r="27" spans="1:7">
      <c r="A27" t="str">
        <v>INE160A16UT0</v>
      </c>
      <c r="B27" t="str">
        <v>Punjab National Bank CD (MD 15/09/2026)</v>
      </c>
      <c r="C27" s="5">
        <v>0</v>
      </c>
      <c r="D27" s="5">
        <v>7.4300000000000006</v>
      </c>
      <c r="E27" s="5">
        <v>0</v>
      </c>
      <c r="F27" s="5"/>
      <c r="G27" s="5">
        <v>0</v>
      </c>
    </row>
    <row r="28" spans="1:7">
      <c r="A28" t="str">
        <v>INE261F08EU4</v>
      </c>
      <c r="B28" t="str">
        <v>7.44% NABARD NCD SR 26F (MD 17/07/2029)</v>
      </c>
      <c r="C28" s="5">
        <v>5.79</v>
      </c>
      <c r="D28" s="5">
        <v>0</v>
      </c>
      <c r="E28" s="5">
        <v>0</v>
      </c>
      <c r="F28" s="5"/>
      <c r="G28" s="5">
        <v>0</v>
      </c>
    </row>
    <row r="29" spans="1:7">
      <c r="A29" t="str">
        <v>INE261F14PF9</v>
      </c>
      <c r="B29" t="str">
        <v>National Bank For Agri &amp; Rural CP (MD 07/08/2026)</v>
      </c>
      <c r="C29" s="5">
        <v>0</v>
      </c>
      <c r="D29" s="5">
        <v>7.48</v>
      </c>
      <c r="E29" s="5">
        <v>0</v>
      </c>
      <c r="F29" s="5"/>
      <c r="G29" s="5">
        <v>0</v>
      </c>
    </row>
    <row r="30" spans="1:7">
      <c r="A30" t="str">
        <v>INE476A16J41</v>
      </c>
      <c r="B30" t="str">
        <v>Canara Bank CD (MD 01/09/2026)</v>
      </c>
      <c r="C30" s="5">
        <v>0</v>
      </c>
      <c r="D30" s="5">
        <v>4.66</v>
      </c>
      <c r="E30" s="5">
        <v>0</v>
      </c>
      <c r="F30" s="5"/>
      <c r="G30" s="5">
        <v>0</v>
      </c>
    </row>
    <row r="31" spans="1:7">
      <c r="A31" t="str">
        <v>INE514E14TJ8</v>
      </c>
      <c r="B31" t="str">
        <v>Export Import Bank of India CP (MD 21/08/2026)</v>
      </c>
      <c r="C31" s="5">
        <v>0</v>
      </c>
      <c r="D31" s="5">
        <v>4.66</v>
      </c>
      <c r="E31" s="5">
        <v>0</v>
      </c>
      <c r="F31" s="5"/>
      <c r="G31" s="5">
        <v>0</v>
      </c>
    </row>
    <row r="32" spans="1:7">
      <c r="A32" t="str">
        <v>INE556F08KH1</v>
      </c>
      <c r="B32" t="str">
        <v>7.43% SIDBI NCD SerI (MD 31/08/2026)</v>
      </c>
      <c r="C32" s="5">
        <v>0</v>
      </c>
      <c r="D32" s="5">
        <v>4.71</v>
      </c>
      <c r="E32" s="5">
        <v>0</v>
      </c>
      <c r="F32" s="5"/>
      <c r="G32" s="5">
        <v>0</v>
      </c>
    </row>
    <row r="33" spans="1:7">
      <c r="A33" t="str">
        <v>INE556F08KI9</v>
      </c>
      <c r="B33" t="str">
        <v>7.44% SIDBI NCD Ser II (MD 04/09/2026)</v>
      </c>
      <c r="C33" s="5">
        <v>0</v>
      </c>
      <c r="D33" s="5">
        <v>2.83</v>
      </c>
      <c r="E33" s="5">
        <v>0</v>
      </c>
      <c r="F33" s="5"/>
      <c r="G33" s="5">
        <v>0</v>
      </c>
    </row>
    <row r="34" spans="1:7">
      <c r="A34" t="str">
        <v>INE556F08KS8</v>
      </c>
      <c r="B34" t="str">
        <v>7.34% SIDBI NCD Ser III (MD 26/02/2029)</v>
      </c>
      <c r="C34" s="5">
        <v>5.7700000000000005</v>
      </c>
      <c r="D34" s="5">
        <v>0</v>
      </c>
      <c r="E34" s="5">
        <v>0</v>
      </c>
      <c r="F34" s="5"/>
      <c r="G34" s="5">
        <v>0</v>
      </c>
    </row>
    <row r="35" spans="1:7">
      <c r="A35" t="str">
        <v>INE557F08FS6</v>
      </c>
      <c r="B35" t="str">
        <v>7.4% National Hsg Bank Ltd NCD (16/07/2026)</v>
      </c>
      <c r="C35" s="5">
        <v>0</v>
      </c>
      <c r="D35" s="5">
        <v>4.71</v>
      </c>
      <c r="E35" s="5">
        <v>0</v>
      </c>
      <c r="F35" s="5"/>
      <c r="G35" s="5">
        <v>0</v>
      </c>
    </row>
    <row r="36" spans="1:7">
      <c r="A36" t="str">
        <v>INE557F08GE4</v>
      </c>
      <c r="B36" t="str">
        <v>6.80% National Housing Bank NCD (MD 02/04/2032)</v>
      </c>
      <c r="C36" s="5">
        <v>5.66</v>
      </c>
      <c r="D36" s="5">
        <v>0</v>
      </c>
      <c r="E36" s="5">
        <v>0</v>
      </c>
      <c r="F36" s="5"/>
      <c r="G36" s="5">
        <v>0</v>
      </c>
    </row>
    <row r="37" spans="1:7">
      <c r="A37" t="str">
        <v>INF082J01036</v>
      </c>
      <c r="B37" t="str">
        <v>Quantum Value Fund - Direct Plan Grwth Opt</v>
      </c>
      <c r="C37" s="5">
        <v>0</v>
      </c>
      <c r="D37" s="5">
        <v>0</v>
      </c>
      <c r="E37" s="5">
        <v>0</v>
      </c>
      <c r="F37" s="5"/>
      <c r="G37" s="5">
        <v>0</v>
      </c>
    </row>
    <row r="38" spans="1:7">
      <c r="A38" t="str">
        <v>INF082J01127</v>
      </c>
      <c r="B38" t="str">
        <v>Quantum Liquid Fund - Direct Plan Growth Option</v>
      </c>
      <c r="C38" s="5">
        <v>0</v>
      </c>
      <c r="D38" s="5">
        <v>0</v>
      </c>
      <c r="E38" s="5">
        <v>0</v>
      </c>
      <c r="F38" s="5"/>
      <c r="G38" s="5">
        <v>0</v>
      </c>
    </row>
    <row r="39" spans="1:7">
      <c r="A39" t="str">
        <v>INF082J01176</v>
      </c>
      <c r="B39" t="str">
        <v>Quantum Dynamic Term Fund - Dr pl Gr</v>
      </c>
      <c r="C39" s="5">
        <v>0</v>
      </c>
      <c r="D39" s="5">
        <v>0</v>
      </c>
      <c r="E39" s="5">
        <v>0</v>
      </c>
      <c r="F39" s="5"/>
      <c r="G39" s="5">
        <v>0</v>
      </c>
    </row>
    <row r="40" spans="1:7">
      <c r="A40" t="str">
        <v>INF082J01382</v>
      </c>
      <c r="B40" t="str">
        <v>Quantum ESG Best In Cls Strategy Fund-DirPlan-GrOp</v>
      </c>
      <c r="C40" s="5">
        <v>0</v>
      </c>
      <c r="D40" s="5">
        <v>0</v>
      </c>
      <c r="E40" s="5">
        <v>0</v>
      </c>
      <c r="F40" s="5"/>
      <c r="G40" s="5">
        <v>0</v>
      </c>
    </row>
    <row r="41" spans="1:7">
      <c r="A41" t="str">
        <v>INF082J01408</v>
      </c>
      <c r="B41" t="str">
        <v>Quantum Gold ETF</v>
      </c>
      <c r="C41" s="5">
        <v>0</v>
      </c>
      <c r="D41" s="5">
        <v>0</v>
      </c>
      <c r="E41" s="5">
        <v>0</v>
      </c>
      <c r="F41" s="5"/>
      <c r="G41" s="5">
        <v>0</v>
      </c>
    </row>
    <row r="42" spans="1:7">
      <c r="A42" t="str">
        <v>INF082J01499</v>
      </c>
      <c r="B42" t="str">
        <v>Quantum Nifty 50 ETF</v>
      </c>
      <c r="C42" s="5">
        <v>0</v>
      </c>
      <c r="D42" s="5">
        <v>0</v>
      </c>
      <c r="E42" s="5">
        <v>0</v>
      </c>
      <c r="F42" s="5"/>
      <c r="G42" s="5">
        <v>0</v>
      </c>
    </row>
    <row r="43" spans="1:7">
      <c r="A43" t="str">
        <v>INF090I01FK3</v>
      </c>
      <c r="B43" t="str">
        <v>Franklin India Flexi Cap Fund - Direct - Gr</v>
      </c>
      <c r="C43" s="5">
        <v>0</v>
      </c>
      <c r="D43" s="5">
        <v>0</v>
      </c>
      <c r="E43" s="5">
        <v>0</v>
      </c>
      <c r="F43" s="5"/>
      <c r="G43" s="5">
        <v>0</v>
      </c>
    </row>
    <row r="44" spans="1:7">
      <c r="A44" t="str">
        <v>INF0RQ622028</v>
      </c>
      <c r="B44" t="str">
        <v>Corporate Debt Market Development Fund Class A2</v>
      </c>
      <c r="C44" s="5">
        <v>0.44</v>
      </c>
      <c r="D44" s="5">
        <v>0.33999999999999997</v>
      </c>
      <c r="E44" s="5">
        <v>0</v>
      </c>
      <c r="F44" s="5"/>
      <c r="G44" s="5">
        <v>0.33999999999999997</v>
      </c>
    </row>
    <row r="45" spans="1:7">
      <c r="A45" t="str">
        <v>INF109K011O5</v>
      </c>
      <c r="B45" t="str">
        <v>ICICI Pru Large &amp; Mid Cap Fund -Direct Plan -Gr</v>
      </c>
      <c r="C45" s="5">
        <v>0</v>
      </c>
      <c r="D45" s="5">
        <v>0</v>
      </c>
      <c r="E45" s="5">
        <v>0</v>
      </c>
      <c r="F45" s="5"/>
      <c r="G45" s="5">
        <v>0</v>
      </c>
    </row>
    <row r="46" spans="1:7">
      <c r="A46" t="str">
        <v>INF109K018N2</v>
      </c>
      <c r="B46" t="str">
        <v>ICICI Prudential Focused Equity Fund -Dir Pl-Gr op</v>
      </c>
      <c r="C46" s="5">
        <v>0</v>
      </c>
      <c r="D46" s="5">
        <v>0</v>
      </c>
      <c r="E46" s="5">
        <v>0</v>
      </c>
      <c r="F46" s="5"/>
      <c r="G46" s="5">
        <v>0</v>
      </c>
    </row>
    <row r="47" spans="1:7">
      <c r="A47" t="str">
        <v>INF174KA1EN7</v>
      </c>
      <c r="B47" t="str">
        <v>Kotak Focused Fund- Direct Plan- Growth option</v>
      </c>
      <c r="C47" s="5">
        <v>0</v>
      </c>
      <c r="D47" s="5">
        <v>0</v>
      </c>
      <c r="E47" s="5">
        <v>0</v>
      </c>
      <c r="F47" s="5"/>
      <c r="G47" s="5">
        <v>0</v>
      </c>
    </row>
    <row r="48" spans="1:7">
      <c r="A48" t="str">
        <v>INF179K01VK7</v>
      </c>
      <c r="B48" t="str">
        <v>HDFC Focused Fund - Growth Option - Direct Plan</v>
      </c>
      <c r="C48" s="5">
        <v>0</v>
      </c>
      <c r="D48" s="5">
        <v>0</v>
      </c>
      <c r="E48" s="5">
        <v>0</v>
      </c>
      <c r="F48" s="5"/>
      <c r="G48" s="5">
        <v>0</v>
      </c>
    </row>
    <row r="49" spans="1:7">
      <c r="A49" t="str">
        <v>INF204K01XI3</v>
      </c>
      <c r="B49" t="str">
        <v>Nippon India Large Cap Fund-Direct Growth Plan</v>
      </c>
      <c r="C49" s="5">
        <v>0</v>
      </c>
      <c r="D49" s="5">
        <v>0</v>
      </c>
      <c r="E49" s="5">
        <v>0</v>
      </c>
      <c r="F49" s="5"/>
      <c r="G49" s="5">
        <v>0</v>
      </c>
    </row>
    <row r="50" spans="1:7">
      <c r="A50" t="str">
        <v>INF205K01MV6</v>
      </c>
      <c r="B50" t="str">
        <v>Invesco India Midcap Fund - Direct Plan - Growth</v>
      </c>
      <c r="C50" s="5">
        <v>0</v>
      </c>
      <c r="D50" s="5">
        <v>0</v>
      </c>
      <c r="E50" s="5">
        <v>0</v>
      </c>
      <c r="F50" s="5"/>
      <c r="G50" s="5">
        <v>0</v>
      </c>
    </row>
    <row r="51" spans="1:7">
      <c r="A51" t="str">
        <v>INF209K01WE3</v>
      </c>
      <c r="B51" t="str">
        <v>Aditya Birla Sun Life Focused Eq Fund - Grw-Dir Pl</v>
      </c>
      <c r="C51" s="5">
        <v>0</v>
      </c>
      <c r="D51" s="5">
        <v>0</v>
      </c>
      <c r="E51" s="5">
        <v>0</v>
      </c>
      <c r="F51" s="5"/>
      <c r="G51" s="5">
        <v>0</v>
      </c>
    </row>
    <row r="52" spans="1:7">
      <c r="A52" t="str">
        <v>INF740K01PR3</v>
      </c>
      <c r="B52" t="str">
        <v>DSP Large Cap Fund - Direct Plan - Growth</v>
      </c>
      <c r="C52" s="5">
        <v>0</v>
      </c>
      <c r="D52" s="5">
        <v>0</v>
      </c>
      <c r="E52" s="5">
        <v>0</v>
      </c>
      <c r="F52" s="5"/>
      <c r="G52" s="5">
        <v>0</v>
      </c>
    </row>
    <row r="53" spans="1:7">
      <c r="C53" s="5"/>
      <c r="D53" s="5"/>
      <c r="E53" s="5"/>
      <c r="F53" s="5"/>
      <c r="G53" s="5"/>
    </row>
    <row r="54" spans="1:7">
      <c r="C54" s="5"/>
      <c r="D54" s="5"/>
      <c r="E54" s="5"/>
      <c r="F54" s="5"/>
      <c r="G54" s="5"/>
    </row>
    <row r="55" spans="1:7">
      <c r="C55" s="5"/>
      <c r="D55" s="5"/>
      <c r="E55" s="5"/>
      <c r="F55" s="5"/>
      <c r="G55" s="5"/>
    </row>
    <row r="56" spans="1:7">
      <c r="C56" s="5"/>
      <c r="D56" s="5"/>
      <c r="E56" s="5"/>
      <c r="F56" s="5"/>
      <c r="G56" s="5"/>
    </row>
    <row r="57" spans="1:7">
      <c r="C57" s="5"/>
      <c r="D57" s="5"/>
      <c r="E57" s="5"/>
      <c r="F57" s="5"/>
      <c r="G57" s="5"/>
    </row>
    <row r="58" spans="1:7">
      <c r="C58" s="5"/>
      <c r="D58" s="5"/>
      <c r="E58" s="5"/>
      <c r="F58" s="5"/>
      <c r="G58" s="5"/>
    </row>
    <row r="59" spans="1:7">
      <c r="C59" s="5"/>
      <c r="D59" s="5"/>
      <c r="E59" s="5"/>
      <c r="F59" s="5"/>
      <c r="G59" s="5"/>
    </row>
    <row r="60" spans="1:7">
      <c r="C60" s="5"/>
      <c r="D60" s="5"/>
      <c r="E60" s="5"/>
      <c r="F60" s="5"/>
      <c r="G60" s="5"/>
    </row>
    <row r="61" spans="1:7">
      <c r="C61" s="5"/>
      <c r="D61" s="5"/>
      <c r="E61" s="5"/>
      <c r="F61" s="5"/>
      <c r="G61" s="5"/>
    </row>
    <row r="62" spans="1:7">
      <c r="C62" s="5"/>
      <c r="D62" s="5"/>
      <c r="E62" s="5"/>
      <c r="F62" s="5"/>
      <c r="G62" s="5"/>
    </row>
    <row r="63" spans="1:7">
      <c r="C63" s="5"/>
      <c r="D63" s="5"/>
      <c r="E63" s="5"/>
      <c r="F63" s="5"/>
      <c r="G63" s="5"/>
    </row>
    <row r="64" spans="1:7">
      <c r="C64" s="5"/>
      <c r="D64" s="5"/>
      <c r="E64" s="5"/>
      <c r="F64" s="5"/>
      <c r="G64" s="5"/>
    </row>
    <row r="65" spans="3:7">
      <c r="C65" s="5"/>
      <c r="D65" s="5"/>
      <c r="E65" s="5"/>
      <c r="F65" s="5"/>
      <c r="G65" s="5"/>
    </row>
    <row r="66" spans="3:7">
      <c r="C66" s="5"/>
      <c r="D66" s="5"/>
      <c r="E66" s="5"/>
      <c r="F66" s="5"/>
      <c r="G66" s="5"/>
    </row>
    <row r="67" spans="3:7">
      <c r="C67" s="5"/>
      <c r="D67" s="5"/>
      <c r="E67" s="5"/>
      <c r="F67" s="5"/>
      <c r="G67" s="5"/>
    </row>
    <row r="68" spans="3:7">
      <c r="C68" s="5"/>
      <c r="D68" s="5"/>
      <c r="E68" s="5"/>
      <c r="F68" s="5"/>
      <c r="G68" s="5"/>
    </row>
    <row r="69" spans="3:7">
      <c r="C69" s="5"/>
      <c r="D69" s="5"/>
      <c r="E69" s="5"/>
      <c r="F69" s="5"/>
      <c r="G69" s="5"/>
    </row>
    <row r="70" spans="3:7">
      <c r="C70" s="5"/>
      <c r="D70" s="5"/>
      <c r="E70" s="5"/>
      <c r="F70" s="5"/>
      <c r="G70" s="5"/>
    </row>
    <row r="71" spans="3:7">
      <c r="C71" s="5"/>
      <c r="D71" s="5"/>
      <c r="E71" s="5"/>
      <c r="F71" s="5"/>
      <c r="G71" s="5"/>
    </row>
    <row r="72" spans="3:7">
      <c r="C72" s="5"/>
      <c r="D72" s="5"/>
      <c r="E72" s="5"/>
      <c r="F72" s="5"/>
      <c r="G72" s="5"/>
    </row>
    <row r="73" spans="3:7">
      <c r="C73" s="5"/>
      <c r="D73" s="5"/>
      <c r="E73" s="5"/>
      <c r="F73" s="5"/>
      <c r="G73" s="5"/>
    </row>
    <row r="74" spans="3:7">
      <c r="C74" s="5"/>
      <c r="D74" s="5"/>
      <c r="E74" s="5"/>
      <c r="F74" s="5"/>
      <c r="G74" s="5"/>
    </row>
    <row r="75" spans="3:7">
      <c r="C75" s="5"/>
      <c r="D75" s="5"/>
      <c r="E75" s="5"/>
      <c r="F75" s="5"/>
      <c r="G75" s="5"/>
    </row>
    <row r="76" spans="3:7">
      <c r="C76" s="5"/>
      <c r="D76" s="5"/>
      <c r="E76" s="5"/>
      <c r="F76" s="5"/>
      <c r="G76" s="5"/>
    </row>
    <row r="77" spans="3:7">
      <c r="C77" s="5"/>
      <c r="D77" s="5"/>
      <c r="E77" s="5"/>
      <c r="F77" s="5"/>
      <c r="G77" s="5"/>
    </row>
    <row r="78" spans="3:7">
      <c r="C78" s="5"/>
      <c r="D78" s="5"/>
      <c r="E78" s="5"/>
      <c r="F78" s="5"/>
      <c r="G78" s="5"/>
    </row>
    <row r="79" spans="3:7">
      <c r="C79" s="5"/>
      <c r="D79" s="5"/>
      <c r="E79" s="5"/>
      <c r="F79" s="5"/>
      <c r="G79" s="5"/>
    </row>
    <row r="80" spans="3:7">
      <c r="C80" s="5"/>
      <c r="D80" s="5"/>
      <c r="E80" s="5"/>
      <c r="F80" s="5"/>
      <c r="G80" s="5"/>
    </row>
    <row r="81" spans="3:7">
      <c r="C81" s="5"/>
      <c r="D81" s="5"/>
      <c r="E81" s="5"/>
      <c r="F81" s="5"/>
      <c r="G81" s="5"/>
    </row>
    <row r="82" spans="3:7">
      <c r="C82" s="5"/>
      <c r="D82" s="5"/>
      <c r="E82" s="5"/>
      <c r="F82" s="5"/>
      <c r="G82" s="5"/>
    </row>
    <row r="83" spans="3:7">
      <c r="C83" s="5"/>
      <c r="D83" s="5"/>
      <c r="E83" s="5"/>
      <c r="F83" s="5"/>
      <c r="G83" s="5"/>
    </row>
    <row r="84" spans="3:7">
      <c r="C84" s="5"/>
      <c r="D84" s="5"/>
      <c r="E84" s="5"/>
      <c r="F84" s="5"/>
      <c r="G84" s="5"/>
    </row>
    <row r="85" spans="3:7">
      <c r="C85" s="5"/>
      <c r="D85" s="5"/>
      <c r="E85" s="5"/>
      <c r="F85" s="5"/>
      <c r="G85" s="5"/>
    </row>
    <row r="86" spans="3:7">
      <c r="C86" s="5"/>
      <c r="D86" s="5"/>
      <c r="E86" s="5"/>
      <c r="F86" s="5"/>
      <c r="G86" s="5"/>
    </row>
    <row r="87" spans="3:7">
      <c r="C87" s="5"/>
      <c r="D87" s="5"/>
      <c r="E87" s="5"/>
      <c r="F87" s="5"/>
      <c r="G87" s="5"/>
    </row>
    <row r="88" spans="3:7">
      <c r="C88" s="5"/>
      <c r="D88" s="5"/>
      <c r="E88" s="5"/>
      <c r="F88" s="5"/>
      <c r="G88" s="5"/>
    </row>
    <row r="89" spans="3:7">
      <c r="C89" s="5"/>
      <c r="D89" s="5"/>
      <c r="E89" s="5"/>
      <c r="F89" s="5"/>
      <c r="G89" s="5"/>
    </row>
    <row r="90" spans="3:7">
      <c r="C90" s="5"/>
      <c r="D90" s="5"/>
      <c r="E90" s="5"/>
      <c r="F90" s="5"/>
      <c r="G90" s="5"/>
    </row>
    <row r="91" spans="3:7">
      <c r="C91" s="5"/>
      <c r="D91" s="5"/>
      <c r="E91" s="5"/>
      <c r="F91" s="5"/>
      <c r="G91" s="5"/>
    </row>
    <row r="92" spans="3:7">
      <c r="C92" s="5"/>
      <c r="D92" s="5"/>
      <c r="E92" s="5"/>
      <c r="F92" s="5"/>
      <c r="G92" s="5"/>
    </row>
    <row r="93" spans="3:7">
      <c r="C93" s="5"/>
      <c r="D93" s="5"/>
      <c r="E93" s="5"/>
      <c r="F93" s="5"/>
      <c r="G93" s="5"/>
    </row>
    <row r="94" spans="3:7">
      <c r="C94" s="5"/>
      <c r="D94" s="5"/>
      <c r="E94" s="5"/>
      <c r="F94" s="5"/>
      <c r="G94" s="5"/>
    </row>
    <row r="95" spans="3:7">
      <c r="C95" s="5"/>
      <c r="D95" s="5"/>
      <c r="E95" s="5"/>
      <c r="F95" s="5"/>
      <c r="G95" s="5"/>
    </row>
    <row r="96" spans="3:7">
      <c r="C96" s="5"/>
      <c r="D96" s="5"/>
      <c r="E96" s="5"/>
      <c r="F96" s="5"/>
      <c r="G96" s="5"/>
    </row>
    <row r="97" spans="3:7">
      <c r="C97" s="5"/>
      <c r="D97" s="5"/>
      <c r="E97" s="5"/>
      <c r="F97" s="5"/>
      <c r="G97" s="5"/>
    </row>
    <row r="98" spans="3:7">
      <c r="C98" s="5"/>
      <c r="D98" s="5"/>
      <c r="E98" s="5"/>
      <c r="F98" s="5"/>
      <c r="G98" s="5"/>
    </row>
    <row r="99" spans="3:7">
      <c r="C99" s="5"/>
      <c r="D99" s="5"/>
      <c r="E99" s="5"/>
      <c r="F99" s="5"/>
      <c r="G99" s="5"/>
    </row>
    <row r="100" spans="3:7">
      <c r="C100" s="5"/>
      <c r="D100" s="5"/>
      <c r="E100" s="5"/>
      <c r="F100" s="5"/>
      <c r="G100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C22F1B015E3A4C86B8803D62A7D101" ma:contentTypeVersion="9" ma:contentTypeDescription="Create a new document." ma:contentTypeScope="" ma:versionID="cb5c9c31ca334dea3bc19a4b3e6aae7c">
  <xsd:schema xmlns:xsd="http://www.w3.org/2001/XMLSchema" xmlns:xs="http://www.w3.org/2001/XMLSchema" xmlns:p="http://schemas.microsoft.com/office/2006/metadata/properties" xmlns:ns3="46f8580f-fbea-4e91-9e09-293990dfce63" targetNamespace="http://schemas.microsoft.com/office/2006/metadata/properties" ma:root="true" ma:fieldsID="0cc8478310f83c8d4113ce5dc34990ac" ns3:_="">
    <xsd:import namespace="46f8580f-fbea-4e91-9e09-293990dfce6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8580f-fbea-4e91-9e09-293990dfce6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6f8580f-fbea-4e91-9e09-293990dfce63" xsi:nil="true"/>
  </documentManagement>
</p:properties>
</file>

<file path=customXml/itemProps1.xml><?xml version="1.0" encoding="utf-8"?>
<ds:datastoreItem xmlns:ds="http://schemas.openxmlformats.org/officeDocument/2006/customXml" ds:itemID="{5BA51C05-FC08-4EB7-A0E5-C4B57FEFC9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EBFDAD-09F0-4F73-87AB-F2CA2CB6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f8580f-fbea-4e91-9e09-293990dfce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B71461-10DB-41AE-8542-9A46BD3E96AE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46f8580f-fbea-4e91-9e09-293990dfce63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2</vt:i4>
      </vt:variant>
    </vt:vector>
  </HeadingPairs>
  <TitlesOfParts>
    <vt:vector size="25" baseType="lpstr">
      <vt:lpstr>Overlap Summary</vt:lpstr>
      <vt:lpstr>Debt</vt:lpstr>
      <vt:lpstr>Equity</vt:lpstr>
      <vt:lpstr>QLTEF vs QESG</vt:lpstr>
      <vt:lpstr>QLTEF vs QETHICAL</vt:lpstr>
      <vt:lpstr>QLTEF vs QSCAPF</vt:lpstr>
      <vt:lpstr>QLTEF vs QTSF</vt:lpstr>
      <vt:lpstr>QESG vs QETHICAL</vt:lpstr>
      <vt:lpstr>QESG vs QTSF</vt:lpstr>
      <vt:lpstr>QTSF vs QETHICAL</vt:lpstr>
      <vt:lpstr>QESG vs QSCAPF</vt:lpstr>
      <vt:lpstr>QTSF vs QSCAPF</vt:lpstr>
      <vt:lpstr>QSCAPF vs QETHICAL</vt:lpstr>
      <vt:lpstr>QLTEF vs QMULTI</vt:lpstr>
      <vt:lpstr>QDBF vs QLF</vt:lpstr>
      <vt:lpstr>QDBF vs QMULTI</vt:lpstr>
      <vt:lpstr>QLF vs QMULTI</vt:lpstr>
      <vt:lpstr>QMULTI vs QESG</vt:lpstr>
      <vt:lpstr>QMULTI vs QETHICAL</vt:lpstr>
      <vt:lpstr>QMULTI vs QSCAPF</vt:lpstr>
      <vt:lpstr>QMULTI vs QTSF</vt:lpstr>
      <vt:lpstr>Equity Lookup</vt:lpstr>
      <vt:lpstr>Debt Lookup</vt:lpstr>
      <vt:lpstr>Debt!JR_PAGE_ANCHOR_0_1</vt:lpstr>
      <vt:lpstr>JR_PAGE_ANCHOR_0_2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2026-03-29T06:13:51Z</dcterms:created>
  <dcterms:modified xsi:type="dcterms:W3CDTF">2026-07-03T06:45:16Z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0x010100DAC22F1B015E3A4C86B8803D62A7D101</vt:lpwstr>
  </property>
</Properties>
</file>