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QIF!$A$17:$H$68</definedName>
    <definedName name="_xlnm._FilterDatabase" localSheetId="2" hidden="1">QLF!$A$32:$H$35</definedName>
    <definedName name="_xlnm._FilterDatabase" localSheetId="1" hidden="1">QLTEF!$A$17:$H$42</definedName>
    <definedName name="_xlnm._FilterDatabase" localSheetId="9" hidden="1">QMAF!$A$23:$G$25</definedName>
    <definedName name="_xlnm._FilterDatabase" localSheetId="6" hidden="1">QTSF!$A$17:$H$42</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1" i="13"/>
  <c r="A20"/>
  <c r="A41" i="9" l="1"/>
  <c r="A58" i="7" l="1"/>
  <c r="A18" i="8" l="1"/>
  <c r="A33" i="9" l="1"/>
  <c r="A25" i="11" l="1"/>
  <c r="A24"/>
  <c r="A18"/>
  <c r="A17"/>
  <c r="A16"/>
  <c r="B10"/>
  <c r="B10" i="10"/>
  <c r="A22" i="4"/>
  <c r="A21"/>
  <c r="A20"/>
  <c r="A19"/>
  <c r="A18"/>
  <c r="A17"/>
  <c r="A16"/>
  <c r="B10"/>
  <c r="A37" i="8"/>
  <c r="A26"/>
  <c r="A20"/>
  <c r="A35"/>
  <c r="A23"/>
  <c r="A40"/>
  <c r="A30"/>
  <c r="A29"/>
  <c r="A31"/>
  <c r="A24"/>
  <c r="A19"/>
  <c r="A38"/>
  <c r="A22"/>
  <c r="A36"/>
  <c r="A28"/>
  <c r="A39"/>
  <c r="A21"/>
  <c r="A41"/>
  <c r="A33"/>
  <c r="A34"/>
  <c r="A32"/>
  <c r="A27"/>
  <c r="A42"/>
  <c r="A25"/>
  <c r="B10"/>
  <c r="A42" i="6"/>
  <c r="A25"/>
  <c r="A29"/>
  <c r="A35"/>
  <c r="A33"/>
  <c r="A47"/>
  <c r="A46"/>
  <c r="A43"/>
  <c r="A55"/>
  <c r="A67"/>
  <c r="A65"/>
  <c r="A52"/>
  <c r="A37"/>
  <c r="A68"/>
  <c r="A31"/>
  <c r="A32"/>
  <c r="A19"/>
  <c r="A64"/>
  <c r="A24"/>
  <c r="A50"/>
  <c r="A54"/>
  <c r="A20"/>
  <c r="A51"/>
  <c r="A39"/>
  <c r="A56"/>
  <c r="A63"/>
  <c r="A58"/>
  <c r="A60"/>
  <c r="A61"/>
  <c r="A26"/>
  <c r="A62"/>
  <c r="A44"/>
  <c r="A36"/>
  <c r="A21"/>
  <c r="A27"/>
  <c r="A57"/>
  <c r="A49"/>
  <c r="A22"/>
  <c r="A40"/>
  <c r="A23"/>
  <c r="A41"/>
  <c r="A38"/>
  <c r="A45"/>
  <c r="A59"/>
  <c r="A48"/>
  <c r="A28"/>
  <c r="A53"/>
  <c r="A34"/>
  <c r="A30"/>
  <c r="A18"/>
  <c r="A66"/>
  <c r="B10"/>
  <c r="B10" i="5"/>
  <c r="A32" i="13"/>
  <c r="A19"/>
  <c r="B10"/>
  <c r="A40" i="9"/>
  <c r="A34"/>
  <c r="A35"/>
  <c r="A26"/>
  <c r="A27"/>
  <c r="B10"/>
  <c r="A36" i="7"/>
  <c r="A26"/>
  <c r="A19"/>
  <c r="A33"/>
  <c r="A29"/>
  <c r="A39"/>
  <c r="A30"/>
  <c r="A23"/>
  <c r="A25"/>
  <c r="A35"/>
  <c r="A20"/>
  <c r="A38"/>
  <c r="A22"/>
  <c r="A34"/>
  <c r="A28"/>
  <c r="A40"/>
  <c r="A21"/>
  <c r="A41"/>
  <c r="A32"/>
  <c r="A37"/>
  <c r="A31"/>
  <c r="A27"/>
  <c r="A42"/>
  <c r="A24"/>
  <c r="A18"/>
  <c r="B10"/>
  <c r="A8" i="12"/>
  <c r="B19" i="7" l="1"/>
  <c r="B20" s="1"/>
  <c r="B21" s="1"/>
  <c r="B22" s="1"/>
  <c r="B23" s="1"/>
  <c r="B24" s="1"/>
  <c r="B25" s="1"/>
  <c r="B26" s="1"/>
  <c r="B27" s="1"/>
  <c r="B28" s="1"/>
  <c r="B29" s="1"/>
  <c r="B30" s="1"/>
  <c r="B31" s="1"/>
  <c r="B32" s="1"/>
  <c r="B33" s="1"/>
  <c r="B34" s="1"/>
  <c r="B35" s="1"/>
  <c r="B36" s="1"/>
  <c r="B37" s="1"/>
  <c r="B38" s="1"/>
  <c r="B39" s="1"/>
  <c r="B40" s="1"/>
  <c r="B41" s="1"/>
  <c r="B42" s="1"/>
</calcChain>
</file>

<file path=xl/sharedStrings.xml><?xml version="1.0" encoding="utf-8"?>
<sst xmlns="http://schemas.openxmlformats.org/spreadsheetml/2006/main" count="1822" uniqueCount="789">
  <si>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</si>
  <si>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</si>
  <si>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</si>
  <si>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</si>
  <si>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</si>
  <si>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</si>
  <si>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</si>
  <si>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</si>
  <si>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</si>
  <si>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</si>
  <si>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</si>
  <si>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</si>
  <si>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</si>
  <si>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</si>
  <si>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</si>
  <si>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</si>
  <si>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</si>
  <si>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</si>
  <si>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</si>
  <si>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</si>
  <si>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</si>
  <si>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</si>
  <si>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</si>
  <si>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</si>
  <si>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</si>
  <si>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</si>
  <si>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</si>
  <si>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</si>
  <si>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</si>
  <si>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</si>
  <si>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</si>
  <si>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</si>
  <si>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</si>
  <si>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</si>
  <si>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</si>
  <si>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</si>
  <si>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</si>
  <si>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</si>
  <si>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</si>
  <si>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</si>
  <si>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</si>
  <si>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</si>
  <si>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</si>
  <si>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</si>
  <si>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</si>
  <si>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</si>
  <si>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</si>
  <si>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</si>
  <si>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</si>
  <si>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</si>
  <si>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</si>
  <si>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</si>
  <si>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</si>
  <si>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</si>
  <si>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</si>
  <si>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</si>
  <si>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</si>
  <si>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</si>
  <si>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</si>
  <si>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</si>
  <si>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</si>
  <si>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</si>
  <si>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</si>
  <si>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</si>
  <si>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</si>
  <si>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</si>
  <si>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</si>
  <si>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</si>
  <si>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</si>
  <si>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</si>
  <si>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</si>
  <si>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</si>
  <si>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</si>
  <si>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</si>
  <si>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</si>
  <si>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</si>
  <si>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</si>
  <si>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</si>
  <si>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</si>
  <si>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</si>
  <si>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</si>
  <si>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</si>
  <si>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</si>
  <si>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</si>
  <si>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</si>
  <si>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</si>
  <si>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</si>
  <si>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</si>
  <si>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</si>
  <si>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</si>
  <si>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</si>
  <si>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</si>
  <si>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</si>
  <si>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</si>
  <si>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</si>
  <si>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</si>
  <si>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</si>
  <si>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</si>
  <si>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</si>
  <si>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</si>
  <si>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</si>
  <si>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</si>
  <si>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</si>
  <si>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</si>
  <si>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</si>
  <si>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</si>
  <si>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</si>
  <si>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</si>
  <si>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</si>
  <si>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</si>
  <si>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</si>
  <si>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</si>
  <si>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</si>
  <si>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</si>
  <si>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</si>
  <si>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</si>
  <si>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</si>
  <si>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</si>
  <si>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</si>
  <si>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</si>
  <si>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</si>
  <si>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</si>
  <si>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</si>
  <si>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</si>
  <si>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</si>
  <si>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</si>
  <si>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</si>
  <si>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</si>
  <si>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</si>
  <si>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</si>
  <si>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</si>
  <si>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</si>
  <si>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</si>
  <si>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</si>
  <si>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</si>
  <si>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</si>
  <si>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</si>
  <si>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</si>
  <si>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</si>
  <si>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</si>
  <si>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</si>
  <si>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</si>
  <si>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</si>
  <si>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</si>
  <si>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</si>
  <si>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</si>
  <si>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</si>
  <si>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</si>
  <si>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</si>
  <si>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</si>
  <si>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</si>
  <si>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</si>
  <si>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</si>
  <si>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</si>
  <si>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</si>
  <si>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</si>
  <si>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</si>
  <si>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</si>
  <si>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</si>
  <si>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</si>
  <si>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</si>
  <si>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</si>
  <si>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</si>
  <si>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</si>
  <si>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</si>
  <si>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</si>
  <si>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</si>
  <si>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</si>
  <si>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</si>
  <si>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</si>
  <si>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</si>
  <si>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</si>
  <si>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</si>
  <si>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</si>
  <si>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</si>
  <si>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</si>
  <si>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</si>
  <si>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</si>
  <si>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</si>
  <si>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</si>
  <si>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</si>
  <si>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</si>
  <si>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</si>
  <si>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</si>
  <si>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</si>
  <si>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</si>
  <si>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</si>
  <si>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</si>
  <si>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</si>
  <si>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</si>
  <si>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</si>
  <si>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</si>
  <si>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</si>
  <si>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</si>
  <si>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</si>
  <si>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</si>
  <si>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</si>
  <si>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</si>
  <si>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</si>
  <si>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</si>
  <si>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</si>
  <si>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</si>
  <si>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</si>
  <si>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</si>
  <si>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</si>
  <si>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</si>
  <si>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</si>
  <si>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NAV date</t>
  </si>
  <si>
    <t>INE090A01021</t>
  </si>
  <si>
    <t>INF090I01IW2</t>
  </si>
  <si>
    <t>INF179K01VC4</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</si>
  <si>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</si>
  <si>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</si>
  <si>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</si>
  <si>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</si>
  <si>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</si>
  <si>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</si>
  <si>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</si>
  <si>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</si>
  <si>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</si>
  <si>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</si>
  <si>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</si>
  <si>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</si>
  <si>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</si>
  <si>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</si>
  <si>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</si>
  <si>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</si>
  <si>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</si>
  <si>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</si>
  <si>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</si>
  <si>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</si>
  <si>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</si>
  <si>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</si>
  <si>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</si>
  <si>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</si>
  <si>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</si>
  <si>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</si>
  <si>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</si>
  <si>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</si>
  <si>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</si>
  <si>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</si>
  <si>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</si>
  <si>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</si>
  <si>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</si>
  <si>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</si>
  <si>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</si>
  <si>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</si>
  <si>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</si>
  <si>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</si>
  <si>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</si>
  <si>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</si>
  <si>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</si>
  <si>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</si>
  <si>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</si>
  <si>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</si>
  <si>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</si>
  <si>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</si>
  <si>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</si>
  <si>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</si>
  <si>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</si>
  <si>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</si>
  <si>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</si>
  <si>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</si>
  <si>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</si>
  <si>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</si>
  <si>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</si>
  <si>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</si>
  <si>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</si>
  <si>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</si>
  <si>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</si>
  <si>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</si>
  <si>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</si>
  <si>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</si>
  <si>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</si>
  <si>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</si>
  <si>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</si>
  <si>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HDFC Capital Builder Fund- Direct Plan- Growth Option *</t>
  </si>
  <si>
    <t>IN002015Z188</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</si>
  <si>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</si>
  <si>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</si>
  <si>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</si>
  <si>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</si>
  <si>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</si>
  <si>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</si>
  <si>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</si>
  <si>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</si>
  <si>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</si>
  <si>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</si>
  <si>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</si>
  <si>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</si>
  <si>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</si>
  <si>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</si>
  <si>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</si>
  <si>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</si>
  <si>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</si>
  <si>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</si>
  <si>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</si>
  <si>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</si>
  <si>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</si>
  <si>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</si>
  <si>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</si>
  <si>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</si>
  <si>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</si>
  <si>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</si>
  <si>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</si>
  <si>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</si>
  <si>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</si>
  <si>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</si>
  <si>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</si>
  <si>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</si>
  <si>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</si>
  <si>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</si>
  <si>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Tata Motors Limited</t>
  </si>
  <si>
    <t>Tech Mahindra Limited</t>
  </si>
  <si>
    <t>Tata Steel Limited</t>
  </si>
  <si>
    <t>Tata Power Company Limited</t>
  </si>
  <si>
    <t>UltraTech Cement Limited</t>
  </si>
  <si>
    <t>Wipro Limited</t>
  </si>
  <si>
    <t>Yes Bank Limited</t>
  </si>
  <si>
    <t>Zee Entertainment Enterprises Limited</t>
  </si>
  <si>
    <t>Exide Industries Limited</t>
  </si>
  <si>
    <t>Indian Oil Corporation Limited</t>
  </si>
  <si>
    <t>PTC India Limited</t>
  </si>
  <si>
    <t>364 Days Tbill (MD 24/11/2016)**</t>
  </si>
  <si>
    <t>Non-Convertible Debentures / Bonds</t>
  </si>
  <si>
    <t>INE406A01037</t>
  </si>
  <si>
    <t>Aurobindo Pharma Limited</t>
  </si>
  <si>
    <t>INE121J01017</t>
  </si>
  <si>
    <t>Bharti Infratel Limited</t>
  </si>
  <si>
    <t>Telecom -  Equipment &amp; Accessories</t>
  </si>
  <si>
    <t>INE066A01013</t>
  </si>
  <si>
    <t>Eicher Motors Limited</t>
  </si>
  <si>
    <t>IN9155A01020</t>
  </si>
  <si>
    <t>7.88% GOI (MD 19/03/2030)</t>
  </si>
  <si>
    <t>Net Receivables / (Payables)</t>
  </si>
  <si>
    <t>INE261F14AJ3</t>
  </si>
  <si>
    <t>INE020B14383</t>
  </si>
  <si>
    <t>Portfolio Turnover Ratio (Last One Year) is 0.90%</t>
  </si>
  <si>
    <t>IN0020150069</t>
  </si>
  <si>
    <t>7.59% GOI (MD 20/03/2029)</t>
  </si>
  <si>
    <t>IN0020040039</t>
  </si>
  <si>
    <t>7.50% GOI (MD 10/08/2034)</t>
  </si>
  <si>
    <t>IN002016X090</t>
  </si>
  <si>
    <t>91 Days Tbill (MD 01/09/2016)</t>
  </si>
  <si>
    <t>INE141A16WY6</t>
  </si>
  <si>
    <t>INE705A16OK4</t>
  </si>
  <si>
    <t>INE134E14725</t>
  </si>
  <si>
    <t>IN002016X124</t>
  </si>
  <si>
    <t>QLTEFCBL_010716</t>
  </si>
  <si>
    <t>Portfolio Turnover Ratio (Last One Year) is 7.89%</t>
  </si>
  <si>
    <t>QLFCBL_010716</t>
  </si>
  <si>
    <t>Average Portfolio Maturity at the end of June 30, 2016 is 50 Days</t>
  </si>
  <si>
    <t>QDBFCBL_010716</t>
  </si>
  <si>
    <t>QUETFGCBL_010716</t>
  </si>
  <si>
    <t>Portfolio Turnover Ratio (Last One Year) is 18.53%</t>
  </si>
  <si>
    <t>QTSFCBL_010716</t>
  </si>
  <si>
    <t>QEFFCBL_010716</t>
  </si>
  <si>
    <t>QGSFCBL_010716</t>
  </si>
  <si>
    <t>QMAFCBL_010716</t>
  </si>
  <si>
    <t>Portfolio Turnover Ratio (last One Year) is 11.66%</t>
  </si>
  <si>
    <t>Portfolio Turnover Ratio (Last One Year) is 7.84%</t>
  </si>
  <si>
    <t>Average Portfolio Maturity at the end of June 30, 2016 is 13.47 years</t>
  </si>
  <si>
    <t>Bajaj Auto Limited*</t>
  </si>
  <si>
    <t>Hero MotoCorp Limited*</t>
  </si>
  <si>
    <t>Infosys Limited*</t>
  </si>
  <si>
    <t>Housing Development Finance Corporation Limited*</t>
  </si>
  <si>
    <t>Tata Consultancy Services Limited*</t>
  </si>
  <si>
    <t>The Indian Hotels Company Limited*</t>
  </si>
  <si>
    <t>Tata Motors Limited*</t>
  </si>
  <si>
    <t>Petronet LNG Limited*</t>
  </si>
  <si>
    <t>NTPC Limited*</t>
  </si>
  <si>
    <t>Tata Chemicals Limited*</t>
  </si>
  <si>
    <t>Total Non performing Assets provided for and its percentage to NAV as on June 30, 2016 - NIL</t>
  </si>
  <si>
    <t>As on June 30, 2016 (Rs.)</t>
  </si>
  <si>
    <t>Dividend/ Bonus declared during the period ended June 30, 2016 - NIL</t>
  </si>
  <si>
    <t>Total outstanding exposure in derivative instruments as on June 30, 2016 - NIL</t>
  </si>
  <si>
    <t>Total Market value of investments in Foreign Securities/American Depository Receipts/Global Depository Receipts as on June 30, 2016 - NIL</t>
  </si>
  <si>
    <t>Total Brokerage Paid for Buying/ Selling of Investment for the month ended June 30, 2016 is 118,506.70/-</t>
  </si>
  <si>
    <t>Oriental Bank of Commerce CD (MD 02/08/2016)**</t>
  </si>
  <si>
    <t>Vijaya Bank CD (MD 19/08/2016)**</t>
  </si>
  <si>
    <t>National Bank For Agri &amp; Rural CP (MD 28/07/2016)**</t>
  </si>
  <si>
    <t>Power Finance Corporation Ltd CP (MD 04/08/2016)**</t>
  </si>
  <si>
    <t>Rural Electrification Corp Ltd CP (MD 12/08/2016)**</t>
  </si>
  <si>
    <t>91 Days Tbill (MD 22/09/2016)**</t>
  </si>
  <si>
    <t>Dividend declared during the period ended June 30, 2016</t>
  </si>
  <si>
    <t>Bonus declared during the period ended June 30, 2016 - NIL</t>
  </si>
  <si>
    <t>Total Brokerage Paid for Buying/ Selling of Investment for the month ended June 30, 2016 is 4,500/-.</t>
  </si>
  <si>
    <t>Total Brokerage Paid for Buying/ Selling of Investment for the month ended June 30, 2016 is NIL.</t>
  </si>
  <si>
    <t>Total Market value of investments in Foreign Securities/American Depository Receipts/Global Depository Receipts as on June 30, 2016 is  Rs. - NIL</t>
  </si>
  <si>
    <t>Total Brokerage Paid for Buying/ Selling of Investment for the month ended June 30, 2016 - NIL</t>
  </si>
  <si>
    <t>HDFC Bank Limited*</t>
  </si>
  <si>
    <t>ITC Limited*</t>
  </si>
  <si>
    <t>Reliance Industries Limited*</t>
  </si>
  <si>
    <t>ICICI Bank Limited*</t>
  </si>
  <si>
    <t>Larsen &amp; Toubro Limited*</t>
  </si>
  <si>
    <t>Axis Bank Limited*</t>
  </si>
  <si>
    <t>Dividend / Bonus declared during the period ended June 30, 2016 - NIL</t>
  </si>
  <si>
    <t>Total Brokerage Paid for Buying/ Selling of Investment for the month ended June 30, 2016 is 151.15</t>
  </si>
  <si>
    <t>Total outstanding exposure in derivative instruments as on June 30, 2016 is NIL</t>
  </si>
  <si>
    <t>Total Brokerage Paid for Buying/ Selling of investment for the month ended June 30, 2016 is 9862.12/-</t>
  </si>
  <si>
    <t>Total Brokerage Paid for Buying/ Selling of Investment for the month ended June 30, 2016- NIL</t>
  </si>
  <si>
    <t>Total Market value of investments in Foreign Securities/American Depository Receipts/Global Depository Receipts as on June 30, 2016 is Rs - NIL</t>
  </si>
  <si>
    <t>Total Brokerage Paid for Buying/ Selling of Investment for the month ended June 30, 2016 is- Rs. 2468.04/-</t>
  </si>
  <si>
    <t>Bonus declared during the period ended  June 30, 2016 - NIL</t>
  </si>
  <si>
    <t>Total outstanding exposure in derivative instruments as on  June 30, 2016 - NIL</t>
  </si>
  <si>
    <t>Total Market value of investments in Foreign Securities/American Depository Receipts/Global Depository Receipts as on  June 30, 2016 - NIL</t>
  </si>
  <si>
    <t>Total Brokerage Paid for Buying/ Selling of Investment for the month ended  June 30, 2016 Rs 5,002.74/-</t>
  </si>
  <si>
    <t>Monthly Portfolio Statement of the Quantum Equity Fund of Funds for the period ended 30th June 2016</t>
  </si>
  <si>
    <t>Sr.No</t>
  </si>
  <si>
    <t>Name Of The Instrument</t>
  </si>
  <si>
    <t>Industry+/Rating</t>
  </si>
  <si>
    <t>Market/Fair Value(Rs.in Lakhs)</t>
  </si>
  <si>
    <t>% to Nav</t>
  </si>
  <si>
    <t>HDFC Bank Limited</t>
  </si>
  <si>
    <t>Infosys Limited</t>
  </si>
  <si>
    <t>Axis Bank Limited</t>
  </si>
  <si>
    <t>Reliance Industries Limited</t>
  </si>
  <si>
    <t>Indusind Bank Limited</t>
  </si>
  <si>
    <t>Hindustan Petroleum Corporation Limited</t>
  </si>
  <si>
    <t>INE094A01015</t>
  </si>
  <si>
    <t>ITC Limited</t>
  </si>
  <si>
    <t>Bajaj Finance Limited</t>
  </si>
  <si>
    <t>INE296A01016</t>
  </si>
  <si>
    <t>Housing Development Finance Corporation Limited</t>
  </si>
  <si>
    <t>Ultra Tech Cement Limited</t>
  </si>
  <si>
    <t>Voltas Limited</t>
  </si>
  <si>
    <t>INE226A01021</t>
  </si>
  <si>
    <t>UPL Limited</t>
  </si>
  <si>
    <t>INE628A01036</t>
  </si>
  <si>
    <t>Pesticides</t>
  </si>
  <si>
    <t>Federal Bank Limited</t>
  </si>
  <si>
    <t>INE171A01029</t>
  </si>
  <si>
    <t>Whirlpool of India Limited</t>
  </si>
  <si>
    <t>INE716A01013</t>
  </si>
  <si>
    <t>Consumer Durables</t>
  </si>
  <si>
    <t>SKF India Limited</t>
  </si>
  <si>
    <t>INE640A01023</t>
  </si>
  <si>
    <t>Industrial Products</t>
  </si>
  <si>
    <t>Tata Communications Limited</t>
  </si>
  <si>
    <t>INE151A01013</t>
  </si>
  <si>
    <t>Tata Consultancy Services Limited</t>
  </si>
  <si>
    <t>TVS Motor Co. Limited</t>
  </si>
  <si>
    <t>INE494B01023</t>
  </si>
  <si>
    <t>Torrent Pharmaceuticals Limited</t>
  </si>
  <si>
    <t>INE685A01028</t>
  </si>
  <si>
    <t>Motherson Sumi Systems Limited</t>
  </si>
  <si>
    <t>INE775A01035</t>
  </si>
  <si>
    <t>Bajaj Finserv Limited</t>
  </si>
  <si>
    <t>INE918I01018</t>
  </si>
  <si>
    <t>Bharat Electronics Limited</t>
  </si>
  <si>
    <t>INE263A01016</t>
  </si>
  <si>
    <t>Dabur India Limited</t>
  </si>
  <si>
    <t>INE016A01026</t>
  </si>
  <si>
    <t>Britannia Industries Limited</t>
  </si>
  <si>
    <t>INE216A01022</t>
  </si>
  <si>
    <t>Divi's Laboratories Limited</t>
  </si>
  <si>
    <t>INE361B01024</t>
  </si>
  <si>
    <t>Cummins India Limited</t>
  </si>
  <si>
    <t>INE298A01020</t>
  </si>
  <si>
    <t>Punjab National Bank</t>
  </si>
  <si>
    <t>INE160A01022</t>
  </si>
  <si>
    <t>TV18 Broadcast Limited</t>
  </si>
  <si>
    <t>INE886H01027</t>
  </si>
  <si>
    <t>Media And Entertainment</t>
  </si>
  <si>
    <t>Equitas Holdings Limited</t>
  </si>
  <si>
    <t>INE988K01017</t>
  </si>
  <si>
    <t>Bayer Cropscience Limited</t>
  </si>
  <si>
    <t>INE462A01022</t>
  </si>
  <si>
    <t>Fag Bearings India Limited</t>
  </si>
  <si>
    <t>INE513A01014</t>
  </si>
  <si>
    <t>Blue Star Limited</t>
  </si>
  <si>
    <t>INE472A01039</t>
  </si>
  <si>
    <t>Pidilite Industries Limited</t>
  </si>
  <si>
    <t>INE318A01026</t>
  </si>
  <si>
    <t>Cognizant Technology Solutions Corp., A</t>
  </si>
  <si>
    <t>US1924461023</t>
  </si>
  <si>
    <t>Carborundum Universal Limited</t>
  </si>
  <si>
    <t>INE120A01034</t>
  </si>
  <si>
    <t>Oracle Financial Services Software Limited</t>
  </si>
  <si>
    <t>INE881D01027</t>
  </si>
  <si>
    <t>Solar Industries India Limited</t>
  </si>
  <si>
    <t>INE343H01011</t>
  </si>
  <si>
    <t>Sundram Fasteners Limited</t>
  </si>
  <si>
    <t>INE387A01021</t>
  </si>
  <si>
    <t>AIA Engineering Limited</t>
  </si>
  <si>
    <t>INE212H01026</t>
  </si>
  <si>
    <t>Trent Limited</t>
  </si>
  <si>
    <t>INE849A01012</t>
  </si>
  <si>
    <t>Retailing</t>
  </si>
  <si>
    <t>Crompton Greaves Consumer Elec. Limited</t>
  </si>
  <si>
    <t>INE299U01018</t>
  </si>
  <si>
    <t>Cholamandalam Investment and Finance Company Limited</t>
  </si>
  <si>
    <t>INE121A01016</t>
  </si>
  <si>
    <t>IPCA Laboratories Limited</t>
  </si>
  <si>
    <t>INE571A01020</t>
  </si>
  <si>
    <t>Strides Shasun Limited</t>
  </si>
  <si>
    <t>INE939A01011</t>
  </si>
  <si>
    <t>Gujarat State Petronet Limited</t>
  </si>
  <si>
    <t>INE246F01010</t>
  </si>
  <si>
    <t>Petronet LNG Limited</t>
  </si>
  <si>
    <t>Ahluwalia Contracts (India) Limited</t>
  </si>
  <si>
    <t>INE758C01029</t>
  </si>
  <si>
    <t>Construction</t>
  </si>
  <si>
    <t>Tube Investments of India Limited</t>
  </si>
  <si>
    <t>INE149A01025</t>
  </si>
  <si>
    <t>Sanofi India Limited</t>
  </si>
  <si>
    <t>INE058A01010</t>
  </si>
  <si>
    <t>Jagran Prakashan Limited</t>
  </si>
  <si>
    <t>INE199G01027</t>
  </si>
  <si>
    <t>Aditya Birla Fashion and Retail Limited</t>
  </si>
  <si>
    <t>INE647O01011</t>
  </si>
  <si>
    <t>Repco Home Finance Limited</t>
  </si>
  <si>
    <t>INE612J01015</t>
  </si>
  <si>
    <t>Container Corporation of India Limited</t>
  </si>
  <si>
    <t>INE111A01017</t>
  </si>
  <si>
    <t>Sequent Scientific Limited</t>
  </si>
  <si>
    <t>INE807F01027</t>
  </si>
  <si>
    <t>Prism CEMENT Limited</t>
  </si>
  <si>
    <t>INE010A01011</t>
  </si>
  <si>
    <t>Blue Dart Express Limited</t>
  </si>
  <si>
    <t>INE233B01017</t>
  </si>
  <si>
    <t>Hexaware Technologies Limited</t>
  </si>
  <si>
    <t>INE093A01033</t>
  </si>
  <si>
    <t>Sadbhav Engineering Limited</t>
  </si>
  <si>
    <t>INE226H01026</t>
  </si>
  <si>
    <t>Supreme Industries Limited</t>
  </si>
  <si>
    <t>INE195A01028</t>
  </si>
  <si>
    <t>Info Edge (India) Limited</t>
  </si>
  <si>
    <t>INE663F01024</t>
  </si>
  <si>
    <t>Crompton Greaves Limited</t>
  </si>
  <si>
    <t>INE067A01029</t>
  </si>
  <si>
    <t>VIP Industries Limited</t>
  </si>
  <si>
    <t>INE054A01027</t>
  </si>
  <si>
    <t>NIIT Technologies Limited</t>
  </si>
  <si>
    <t>INE591G01017</t>
  </si>
  <si>
    <t>Dynamatic Technologies Limited</t>
  </si>
  <si>
    <t>INE221B01012</t>
  </si>
  <si>
    <t>Greenply Industries Limited</t>
  </si>
  <si>
    <t>INE461C01038</t>
  </si>
  <si>
    <t>United Spirits Limited</t>
  </si>
  <si>
    <t>INE854D01016</t>
  </si>
  <si>
    <t>Disa India Limited</t>
  </si>
  <si>
    <t>INE131C01011</t>
  </si>
  <si>
    <t>Dhanuka Agritech Limited</t>
  </si>
  <si>
    <t>INE435G01025</t>
  </si>
  <si>
    <t>VST Industries Limited</t>
  </si>
  <si>
    <t>INE710A01016</t>
  </si>
  <si>
    <t>Castrol India Limited</t>
  </si>
  <si>
    <t>INE172A01027</t>
  </si>
  <si>
    <t>Orient Cement Limited</t>
  </si>
  <si>
    <t>INE876N01018</t>
  </si>
  <si>
    <t>D.B.Corp Limited</t>
  </si>
  <si>
    <t>INE950I01011</t>
  </si>
  <si>
    <t>Balkrishna Industries Limited</t>
  </si>
  <si>
    <t>INE787D01026</t>
  </si>
  <si>
    <t>Titan Company Limited</t>
  </si>
  <si>
    <t>INE280A01028</t>
  </si>
  <si>
    <t>Muthoot Finance Limited</t>
  </si>
  <si>
    <t>INE414G01012</t>
  </si>
  <si>
    <t>Bajaj Corp Limited</t>
  </si>
  <si>
    <t>INE933K01021</t>
  </si>
  <si>
    <t>Sun TV Network Limited</t>
  </si>
  <si>
    <t>INE424H01027</t>
  </si>
  <si>
    <t>Lakshmi Machine Works Limited</t>
  </si>
  <si>
    <t>INE269B01029</t>
  </si>
  <si>
    <t>J.Kumar Infraprojects Limited</t>
  </si>
  <si>
    <t>INE576I01022</t>
  </si>
  <si>
    <t>Dish TV India Limited</t>
  </si>
  <si>
    <t>INE836F01026</t>
  </si>
  <si>
    <t>Godrej Consumer Products Limited</t>
  </si>
  <si>
    <t>INE102D01028</t>
  </si>
  <si>
    <t>Gateway Distriparks Limited</t>
  </si>
  <si>
    <t>INE852F01015</t>
  </si>
  <si>
    <t>DLF Limited</t>
  </si>
  <si>
    <t>INE271C01023</t>
  </si>
  <si>
    <t>Union Bank of India</t>
  </si>
  <si>
    <t>INE692A01016</t>
  </si>
  <si>
    <t>KNR Constructions Limited</t>
  </si>
  <si>
    <t>INE634I01011</t>
  </si>
  <si>
    <t>Navneet Education Limited</t>
  </si>
  <si>
    <t>INE060A01024</t>
  </si>
  <si>
    <t>Wonderla Holidays Limited</t>
  </si>
  <si>
    <t>INE066O01014</t>
  </si>
  <si>
    <t>MRF Limited</t>
  </si>
  <si>
    <t>INE883A01011</t>
  </si>
  <si>
    <t>Karur Vysya Bank Limited</t>
  </si>
  <si>
    <t>INE036D01010</t>
  </si>
  <si>
    <t>LIC Housing Finance Limited</t>
  </si>
  <si>
    <t>INE115A01026</t>
  </si>
  <si>
    <t>Max Financial Services Limited</t>
  </si>
  <si>
    <t>INE180A01020</t>
  </si>
  <si>
    <t>Natco Pharma Limited</t>
  </si>
  <si>
    <t>INE987B01026</t>
  </si>
  <si>
    <t>Sanghvi Movers Limited</t>
  </si>
  <si>
    <t>INE989A01024</t>
  </si>
  <si>
    <t>Havells India Limited</t>
  </si>
  <si>
    <t>INE176B01034</t>
  </si>
  <si>
    <t>Mahindra &amp; Mahindra Financial Services Limited</t>
  </si>
  <si>
    <t>INE774D01024</t>
  </si>
  <si>
    <t>Cyient Limited</t>
  </si>
  <si>
    <t>INE136B01020</t>
  </si>
  <si>
    <t>Wockhardt Limited</t>
  </si>
  <si>
    <t>INE049B01025</t>
  </si>
  <si>
    <t>Indian Bank</t>
  </si>
  <si>
    <t>INE562A01011</t>
  </si>
  <si>
    <t>PNC Infratech Limited</t>
  </si>
  <si>
    <t>INE195J01011</t>
  </si>
  <si>
    <t>Tata Power Co. Limited</t>
  </si>
  <si>
    <t>Thyrocare Technologies Limited</t>
  </si>
  <si>
    <t>INE594H01019</t>
  </si>
  <si>
    <t>Healthcare Services</t>
  </si>
  <si>
    <t>Telecom - Equipment &amp; Accessories</t>
  </si>
  <si>
    <t>eClerx Services Limited</t>
  </si>
  <si>
    <t>INE738I01010</t>
  </si>
  <si>
    <t>Huhtamaki PPL Limited</t>
  </si>
  <si>
    <t>INE275B01026</t>
  </si>
  <si>
    <t>REDINGTON (INDIA) Limited</t>
  </si>
  <si>
    <t>INE891D01026</t>
  </si>
  <si>
    <t>Trading</t>
  </si>
  <si>
    <t>Power Finance Corporation Limited</t>
  </si>
  <si>
    <t>INE134E01011</t>
  </si>
  <si>
    <t>Vedanta Limited</t>
  </si>
  <si>
    <t>INE205A01025</t>
  </si>
  <si>
    <t>Grindwell Norton Limited</t>
  </si>
  <si>
    <t>INE536A01023</t>
  </si>
  <si>
    <t>Allahabad Bank</t>
  </si>
  <si>
    <t>INE428A01015</t>
  </si>
  <si>
    <t>JK Lakshmi Cement Limited</t>
  </si>
  <si>
    <t>INE786A01032</t>
  </si>
  <si>
    <t>Greenlam Industries Limited</t>
  </si>
  <si>
    <t>INE544R01013</t>
  </si>
  <si>
    <t>Prabhat Dairy Limited</t>
  </si>
  <si>
    <t>INE302M01033</t>
  </si>
  <si>
    <t>Tata Chemicals Limited</t>
  </si>
  <si>
    <t>NHPC Limited</t>
  </si>
  <si>
    <t>INE848E01016</t>
  </si>
  <si>
    <t>EIH Limited</t>
  </si>
  <si>
    <t>INE230A01023</t>
  </si>
  <si>
    <t>Hotels/resorts &amp; Other Recreational Activities</t>
  </si>
  <si>
    <t>Persistent Systems Limited</t>
  </si>
  <si>
    <t>INE262H01013</t>
  </si>
  <si>
    <t>Reliance Capital Limited</t>
  </si>
  <si>
    <t>INE013A01015</t>
  </si>
  <si>
    <t>Vesuvius India Limited</t>
  </si>
  <si>
    <t>INE386A01015</t>
  </si>
  <si>
    <t>Lumax Auto Technologies Limited</t>
  </si>
  <si>
    <t>INE872H01019</t>
  </si>
  <si>
    <t>Ashoka Buildcon Limited</t>
  </si>
  <si>
    <t>INE442H01029</t>
  </si>
  <si>
    <t>Bharat Forge Limited</t>
  </si>
  <si>
    <t>INE465A01025</t>
  </si>
  <si>
    <t>Alkem Laboratories Limited</t>
  </si>
  <si>
    <t>INE540L01014</t>
  </si>
  <si>
    <t>KEI Industries Limited</t>
  </si>
  <si>
    <t>INE878B01027</t>
  </si>
  <si>
    <t>Hindustan Zinc Limited</t>
  </si>
  <si>
    <t>INE267A01025</t>
  </si>
  <si>
    <t>Oil India Limited</t>
  </si>
  <si>
    <t>INE274J01014</t>
  </si>
  <si>
    <t>Sadbhav Infrastructure Project Limited</t>
  </si>
  <si>
    <t>INE764L01010</t>
  </si>
  <si>
    <t>JK Cement Limited</t>
  </si>
  <si>
    <t>INE823G01014</t>
  </si>
  <si>
    <t>Vinati Organics Limited</t>
  </si>
  <si>
    <t>INE410B01029</t>
  </si>
  <si>
    <t>CEAT Limited</t>
  </si>
  <si>
    <t>INE482A01020</t>
  </si>
  <si>
    <t>Titagarh Wagons Limited</t>
  </si>
  <si>
    <t>INE615H01020</t>
  </si>
  <si>
    <t>Steel Authority Of India Limited</t>
  </si>
  <si>
    <t>INE114A01011</t>
  </si>
  <si>
    <t>Century Textiles &amp; Industries Limited</t>
  </si>
  <si>
    <t>INE055A01016</t>
  </si>
  <si>
    <t>Network 18 Media &amp; Investments Limited</t>
  </si>
  <si>
    <t>INE870H01013</t>
  </si>
  <si>
    <t>Akzo Nobel India Limited</t>
  </si>
  <si>
    <t>INE133A01011</t>
  </si>
  <si>
    <t>GlaxoSmithKline Consumer Healthcare Limited</t>
  </si>
  <si>
    <t>INE264A01014</t>
  </si>
  <si>
    <t>Thermax Limited</t>
  </si>
  <si>
    <t>INE152A01029</t>
  </si>
  <si>
    <t>Emami Limited</t>
  </si>
  <si>
    <t>INE548C01032</t>
  </si>
  <si>
    <t>Prestige Estates Projects Limited</t>
  </si>
  <si>
    <t>INE811K01011</t>
  </si>
  <si>
    <t>NRB Bearings Limited</t>
  </si>
  <si>
    <t>INE349A01021</t>
  </si>
  <si>
    <t>Sundaram Finance Limited</t>
  </si>
  <si>
    <t>INE660A01013</t>
  </si>
  <si>
    <t>Bata India Limited</t>
  </si>
  <si>
    <t>INE176A01028</t>
  </si>
  <si>
    <t>Credit Analysis and Research Limited</t>
  </si>
  <si>
    <t>INE752H01013</t>
  </si>
  <si>
    <t>ITD Cementation India Limited</t>
  </si>
  <si>
    <t>INE686A01026</t>
  </si>
  <si>
    <t>Timken India Limited</t>
  </si>
  <si>
    <t>INE325A01013</t>
  </si>
  <si>
    <t>GlaxoSmithKline Pharmaceuticals Limited</t>
  </si>
  <si>
    <t>INE159A01016</t>
  </si>
  <si>
    <t>Alstom India Limited</t>
  </si>
  <si>
    <t>INE878A01011</t>
  </si>
  <si>
    <t>Coromandel International Limited</t>
  </si>
  <si>
    <t>INE169A01031</t>
  </si>
  <si>
    <t>Fertilisers</t>
  </si>
  <si>
    <t>Aditya Birla Nuvo Limited</t>
  </si>
  <si>
    <t>INE069A01017</t>
  </si>
  <si>
    <t>Services</t>
  </si>
  <si>
    <t>IRB Infrastructure Developers Limited</t>
  </si>
  <si>
    <t>INE821I01014</t>
  </si>
  <si>
    <t>Tourism Finance Corporation Of India Limited</t>
  </si>
  <si>
    <t>INE305A01015</t>
  </si>
  <si>
    <t>The Indian Hotels Company Limited</t>
  </si>
  <si>
    <t>HSIL Limited</t>
  </si>
  <si>
    <t>INE415A01038</t>
  </si>
  <si>
    <t>Apollo Tyres Limited</t>
  </si>
  <si>
    <t>INE438A01022</t>
  </si>
  <si>
    <t>MindTree Limited</t>
  </si>
  <si>
    <t>INE018I01017</t>
  </si>
  <si>
    <t>Amara Raja Batteries Limited</t>
  </si>
  <si>
    <t>INE885A01032</t>
  </si>
  <si>
    <t>HT Media Limited</t>
  </si>
  <si>
    <t>INE501G01024</t>
  </si>
  <si>
    <t>KSK Energy Ventures Limited</t>
  </si>
  <si>
    <t>INE143H01015</t>
  </si>
  <si>
    <t>KEC International Limited</t>
  </si>
  <si>
    <t>INE389H01022</t>
  </si>
  <si>
    <t>INE001A13031</t>
  </si>
  <si>
    <t>IDFC Limited</t>
  </si>
  <si>
    <t>INE043D01016</t>
  </si>
  <si>
    <t>Procter &amp; Gamble Hygiene and Health Care Limited</t>
  </si>
  <si>
    <t>INE179A01014</t>
  </si>
  <si>
    <t>IDFC Bank Limited</t>
  </si>
  <si>
    <t>INE092T01019</t>
  </si>
  <si>
    <t>Oberoi Realty Limited</t>
  </si>
  <si>
    <t>INE093I01010</t>
  </si>
  <si>
    <t>Mahanagar Gas Limited</t>
  </si>
  <si>
    <t>INE002S01010</t>
  </si>
  <si>
    <t>Gujarat Pipavav Port Limited</t>
  </si>
  <si>
    <t>INE517F01014</t>
  </si>
  <si>
    <t>Gayatri Bioorganics Limited</t>
  </si>
  <si>
    <t>INE052E01015</t>
  </si>
  <si>
    <t>Metalyst Forgings Limited</t>
  </si>
  <si>
    <t>INE425A01011</t>
  </si>
  <si>
    <t>Max Venture and Industries Limited</t>
  </si>
  <si>
    <t>INE154U01015</t>
  </si>
  <si>
    <t>Quess Corp Limited</t>
  </si>
  <si>
    <t>INE615P01015</t>
  </si>
  <si>
    <t>COMMERCIAL SERVICES</t>
  </si>
  <si>
    <t>Taurus Ventures Limited</t>
  </si>
  <si>
    <t>NA</t>
  </si>
  <si>
    <t>Unlisted Securities</t>
  </si>
  <si>
    <t>Max India Ltd</t>
  </si>
  <si>
    <t>INE153U01017</t>
  </si>
  <si>
    <t>Numero UNO International Ltd.</t>
  </si>
  <si>
    <t>INE703F01010</t>
  </si>
  <si>
    <t>Jadoonet.Com</t>
  </si>
  <si>
    <t>EQ600401XXXX</t>
  </si>
  <si>
    <t>Padmini Technologies Ltd.</t>
  </si>
  <si>
    <t>INE114B01019</t>
  </si>
  <si>
    <t>Derivatives</t>
  </si>
  <si>
    <t>Bharat Petroleum Corporation Ltd.</t>
  </si>
  <si>
    <t>Maruti Suzuki India Ltd.</t>
  </si>
  <si>
    <t>Grasim Industries Ltd.</t>
  </si>
  <si>
    <t>Cipla Ltd.</t>
  </si>
  <si>
    <t>Preference Shares</t>
  </si>
  <si>
    <t>INE256A04022</t>
  </si>
  <si>
    <t>Debt Instruments</t>
  </si>
  <si>
    <t>(a)Listed/ Awaiting listing on Stock Exchange</t>
  </si>
  <si>
    <t>(i)Non-Convertible Debentures/Bonds</t>
  </si>
  <si>
    <t>8.49% NTPC Limited (25/03/2025)</t>
  </si>
  <si>
    <t>INE733E07JP6</t>
  </si>
  <si>
    <t>CRISIL AAA</t>
  </si>
  <si>
    <t>Mutual Fund Units</t>
  </si>
  <si>
    <t>Mirae Asset Cash Management Fund - DIRECT GROWTH</t>
  </si>
  <si>
    <t>INF769K01CM1</t>
  </si>
  <si>
    <t>Mutual Fund</t>
  </si>
  <si>
    <t>Birla Sun Life Nifty ETF - Growth</t>
  </si>
  <si>
    <t>INF209K01IR4</t>
  </si>
  <si>
    <t>ICICI Prudential Nifty 100 ETF</t>
  </si>
  <si>
    <t>INF109KA1962</t>
  </si>
  <si>
    <t>Fixed Deposit</t>
  </si>
  <si>
    <t>7% Corporation Bank (21/07/2016)</t>
  </si>
  <si>
    <t>Bank</t>
  </si>
  <si>
    <t>Axis Bank (Duration 366 Days)</t>
  </si>
  <si>
    <t>Corporation Bank (Duration 366 Days)</t>
  </si>
  <si>
    <t>Kotak Mahindra Bank Ltd. - 29 Aug 2016 (Duration - 91 Days)</t>
  </si>
  <si>
    <t>Collateralised Borrowing &amp; Lending Obligation</t>
  </si>
  <si>
    <t>Others</t>
  </si>
  <si>
    <t>Cash &amp; Cash Receivable</t>
  </si>
</sst>
</file>

<file path=xl/styles.xml><?xml version="1.0" encoding="utf-8"?>
<styleSheet xmlns="http://schemas.openxmlformats.org/spreadsheetml/2006/main">
  <numFmts count="13">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_(* #,##0.00000_);_(* \(#,##0.00000\);_(* &quot;-&quot;??_);_(@_)"/>
    <numFmt numFmtId="174" formatCode="0.000"/>
    <numFmt numFmtId="175" formatCode="##0.00"/>
  </numFmts>
  <fonts count="17">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6"/>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xf numFmtId="0" fontId="1" fillId="0" borderId="0"/>
  </cellStyleXfs>
  <cellXfs count="533">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73" fontId="1" fillId="2" borderId="0" xfId="10" applyNumberFormat="1" applyFont="1" applyFill="1" applyBorder="1"/>
    <xf numFmtId="10" fontId="2" fillId="0" borderId="5" xfId="15" applyNumberFormat="1" applyFont="1" applyFill="1" applyBorder="1"/>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2" fontId="1" fillId="2" borderId="0" xfId="1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43" fontId="1" fillId="2" borderId="0"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10" fontId="1" fillId="2" borderId="0" xfId="15" applyNumberFormat="1" applyFont="1" applyFill="1" applyBorder="1" applyAlignment="1"/>
    <xf numFmtId="10" fontId="2" fillId="2" borderId="0" xfId="15" applyNumberFormat="1" applyFont="1" applyFill="1" applyBorder="1" applyAlignment="1"/>
    <xf numFmtId="10" fontId="1" fillId="2" borderId="0" xfId="15" applyNumberFormat="1" applyFont="1" applyFill="1" applyBorder="1" applyAlignment="1">
      <alignment vertical="top"/>
    </xf>
    <xf numFmtId="10" fontId="1" fillId="2" borderId="0" xfId="15" applyNumberFormat="1" applyFont="1" applyFill="1" applyBorder="1" applyAlignment="1">
      <alignment vertical="center"/>
    </xf>
    <xf numFmtId="10" fontId="1" fillId="0" borderId="0" xfId="15" applyNumberFormat="1" applyFont="1" applyFill="1" applyBorder="1"/>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4"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171" fontId="1" fillId="0" borderId="4" xfId="10" applyNumberFormat="1" applyFont="1" applyFill="1" applyBorder="1" applyAlignment="1"/>
    <xf numFmtId="2" fontId="1" fillId="0" borderId="4" xfId="9" applyNumberFormat="1" applyFont="1" applyFill="1" applyBorder="1"/>
    <xf numFmtId="43" fontId="8" fillId="0" borderId="4" xfId="1" applyFont="1" applyFill="1" applyBorder="1" applyAlignment="1"/>
    <xf numFmtId="0" fontId="1" fillId="0" borderId="0" xfId="10" applyFont="1" applyFill="1" applyBorder="1"/>
    <xf numFmtId="4" fontId="1" fillId="2" borderId="0" xfId="10" applyNumberFormat="1" applyFont="1" applyFill="1" applyBorder="1" applyAlignment="1"/>
    <xf numFmtId="10" fontId="1" fillId="2" borderId="0" xfId="10" applyNumberFormat="1" applyFont="1" applyFill="1" applyBorder="1" applyAlignment="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xf>
    <xf numFmtId="0" fontId="2" fillId="0" borderId="0" xfId="9" applyFont="1" applyFill="1" applyBorder="1" applyAlignment="1">
      <alignment horizontal="left" vertical="top" wrapText="1"/>
    </xf>
    <xf numFmtId="10" fontId="1" fillId="0" borderId="0" xfId="11" applyNumberFormat="1" applyFont="1" applyFill="1" applyBorder="1"/>
    <xf numFmtId="10" fontId="1" fillId="0" borderId="0" xfId="11" applyNumberFormat="1" applyFont="1" applyFill="1" applyBorder="1" applyAlignment="1">
      <alignment vertical="top"/>
    </xf>
    <xf numFmtId="10" fontId="2" fillId="0" borderId="0" xfId="11" applyNumberFormat="1" applyFont="1" applyFill="1" applyBorder="1" applyAlignment="1">
      <alignment horizontal="right"/>
    </xf>
    <xf numFmtId="10" fontId="2" fillId="0" borderId="0" xfId="11" applyNumberFormat="1" applyFont="1" applyFill="1" applyBorder="1"/>
    <xf numFmtId="43" fontId="1" fillId="0" borderId="0" xfId="5" applyFont="1" applyFill="1" applyBorder="1" applyAlignment="1">
      <alignment horizontal="right"/>
    </xf>
    <xf numFmtId="43" fontId="2" fillId="0" borderId="0" xfId="5" applyFont="1" applyFill="1" applyBorder="1" applyAlignment="1">
      <alignment horizontal="right"/>
    </xf>
    <xf numFmtId="10" fontId="2" fillId="0" borderId="0" xfId="15" applyNumberFormat="1" applyFont="1" applyFill="1" applyBorder="1"/>
    <xf numFmtId="0" fontId="2" fillId="3" borderId="0" xfId="9" applyFont="1" applyFill="1" applyBorder="1" applyAlignment="1">
      <alignment wrapText="1"/>
    </xf>
    <xf numFmtId="164" fontId="2" fillId="0" borderId="0" xfId="6" applyNumberFormat="1" applyFont="1" applyFill="1" applyBorder="1" applyAlignment="1">
      <alignment horizontal="right"/>
    </xf>
    <xf numFmtId="164" fontId="1" fillId="0" borderId="0" xfId="6" applyNumberFormat="1" applyFont="1" applyFill="1" applyBorder="1" applyAlignment="1">
      <alignment horizontal="right"/>
    </xf>
    <xf numFmtId="10" fontId="2" fillId="0" borderId="0" xfId="9" applyNumberFormat="1" applyFont="1" applyFill="1" applyBorder="1"/>
    <xf numFmtId="0" fontId="2" fillId="2" borderId="0" xfId="10" applyFont="1" applyFill="1" applyBorder="1" applyAlignment="1">
      <alignment vertical="top"/>
    </xf>
    <xf numFmtId="43" fontId="1" fillId="2" borderId="0" xfId="5" applyFont="1" applyFill="1" applyBorder="1" applyAlignment="1">
      <alignment horizontal="right"/>
    </xf>
    <xf numFmtId="10" fontId="2" fillId="2" borderId="0" xfId="15" applyNumberFormat="1" applyFont="1" applyFill="1" applyBorder="1" applyAlignment="1">
      <alignment horizontal="right"/>
    </xf>
    <xf numFmtId="10" fontId="2" fillId="0" borderId="0" xfId="15" applyNumberFormat="1" applyFont="1" applyFill="1" applyBorder="1" applyAlignment="1">
      <alignment horizontal="right"/>
    </xf>
    <xf numFmtId="10" fontId="8" fillId="0" borderId="0" xfId="15" applyNumberFormat="1" applyFont="1" applyFill="1" applyBorder="1" applyAlignment="1">
      <alignment horizontal="right"/>
    </xf>
    <xf numFmtId="10" fontId="2" fillId="2" borderId="0" xfId="11" applyNumberFormat="1" applyFont="1" applyFill="1" applyBorder="1" applyAlignment="1"/>
    <xf numFmtId="10" fontId="8" fillId="0" borderId="0" xfId="15" applyNumberFormat="1" applyFont="1" applyFill="1" applyBorder="1" applyAlignment="1"/>
    <xf numFmtId="10" fontId="2" fillId="2" borderId="0" xfId="10" applyNumberFormat="1" applyFont="1" applyFill="1" applyBorder="1" applyAlignment="1"/>
    <xf numFmtId="2" fontId="1" fillId="0" borderId="4" xfId="10" applyNumberFormat="1" applyFont="1" applyFill="1" applyBorder="1"/>
    <xf numFmtId="2" fontId="1" fillId="0" borderId="0" xfId="11" applyNumberFormat="1" applyFont="1" applyFill="1" applyBorder="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wrapText="1"/>
    </xf>
    <xf numFmtId="2" fontId="2" fillId="0" borderId="0" xfId="10" applyNumberFormat="1" applyFont="1" applyBorder="1" applyAlignment="1">
      <alignment horizontal="center"/>
    </xf>
    <xf numFmtId="2" fontId="2" fillId="2" borderId="0" xfId="10" applyNumberFormat="1" applyFont="1" applyFill="1" applyBorder="1" applyAlignment="1">
      <alignment horizontal="center"/>
    </xf>
    <xf numFmtId="2" fontId="1" fillId="2" borderId="0" xfId="10" applyNumberFormat="1" applyFont="1" applyFill="1" applyBorder="1" applyAlignment="1">
      <alignment horizontal="center" wrapText="1"/>
    </xf>
    <xf numFmtId="2" fontId="2" fillId="2" borderId="0" xfId="10" applyNumberFormat="1" applyFont="1" applyFill="1" applyBorder="1" applyAlignment="1">
      <alignment horizontal="center" vertical="top"/>
    </xf>
    <xf numFmtId="2" fontId="2" fillId="2" borderId="0" xfId="10" applyNumberFormat="1" applyFont="1" applyFill="1" applyBorder="1" applyAlignment="1">
      <alignment vertical="top"/>
    </xf>
    <xf numFmtId="2" fontId="1" fillId="2" borderId="0" xfId="5" applyNumberFormat="1" applyFont="1" applyFill="1" applyBorder="1" applyAlignment="1">
      <alignment horizontal="right"/>
    </xf>
    <xf numFmtId="2" fontId="2" fillId="2" borderId="0" xfId="15" applyNumberFormat="1" applyFont="1" applyFill="1" applyBorder="1" applyAlignment="1">
      <alignment horizontal="right"/>
    </xf>
    <xf numFmtId="2" fontId="2" fillId="0" borderId="0" xfId="15" applyNumberFormat="1" applyFont="1" applyFill="1" applyBorder="1" applyAlignment="1">
      <alignment horizontal="right"/>
    </xf>
    <xf numFmtId="2" fontId="8" fillId="0" borderId="0" xfId="15" applyNumberFormat="1" applyFont="1" applyFill="1" applyBorder="1" applyAlignment="1">
      <alignment horizontal="right"/>
    </xf>
    <xf numFmtId="2" fontId="2" fillId="2" borderId="0" xfId="15" applyNumberFormat="1" applyFont="1" applyFill="1" applyBorder="1" applyAlignment="1"/>
    <xf numFmtId="2" fontId="2" fillId="2" borderId="0" xfId="11" applyNumberFormat="1" applyFont="1" applyFill="1" applyBorder="1" applyAlignment="1"/>
    <xf numFmtId="2" fontId="1" fillId="3" borderId="0" xfId="10" applyNumberFormat="1" applyFont="1" applyFill="1" applyBorder="1" applyAlignment="1"/>
    <xf numFmtId="2" fontId="1" fillId="3" borderId="0" xfId="10" applyNumberFormat="1" applyFont="1" applyFill="1" applyBorder="1" applyAlignment="1">
      <alignment vertical="top"/>
    </xf>
    <xf numFmtId="2" fontId="1" fillId="3" borderId="0" xfId="10" applyNumberFormat="1" applyFont="1" applyFill="1" applyBorder="1" applyAlignment="1">
      <alignment horizontal="left" wrapText="1"/>
    </xf>
    <xf numFmtId="2" fontId="1" fillId="3" borderId="0" xfId="10" applyNumberFormat="1" applyFont="1" applyFill="1" applyBorder="1" applyAlignment="1">
      <alignment vertical="center"/>
    </xf>
    <xf numFmtId="10" fontId="1" fillId="2" borderId="0" xfId="15" applyNumberFormat="1" applyFont="1" applyFill="1" applyBorder="1"/>
    <xf numFmtId="0" fontId="2" fillId="2" borderId="0" xfId="10" applyFont="1" applyFill="1" applyBorder="1" applyAlignment="1">
      <alignment vertical="top" wrapText="1"/>
    </xf>
    <xf numFmtId="43" fontId="1" fillId="2" borderId="0" xfId="10" applyNumberFormat="1" applyFont="1" applyFill="1" applyBorder="1"/>
    <xf numFmtId="10" fontId="1" fillId="2" borderId="0" xfId="10" applyNumberFormat="1" applyFont="1" applyFill="1" applyBorder="1"/>
    <xf numFmtId="10" fontId="2" fillId="2" borderId="0" xfId="15" applyNumberFormat="1" applyFont="1" applyFill="1" applyBorder="1"/>
    <xf numFmtId="10" fontId="2" fillId="2" borderId="0" xfId="10" applyNumberFormat="1" applyFont="1" applyFill="1" applyBorder="1"/>
    <xf numFmtId="10" fontId="8" fillId="0" borderId="0" xfId="15"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4" fontId="2" fillId="0" borderId="7" xfId="0" applyNumberFormat="1" applyFont="1" applyFill="1" applyBorder="1"/>
    <xf numFmtId="4" fontId="8" fillId="0" borderId="4" xfId="1" applyNumberFormat="1"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4" fillId="0" borderId="4" xfId="0" applyFont="1" applyBorder="1" applyAlignment="1">
      <alignment horizontal="center"/>
    </xf>
    <xf numFmtId="0" fontId="13" fillId="0" borderId="4" xfId="0" applyFont="1" applyBorder="1"/>
    <xf numFmtId="169" fontId="13" fillId="0" borderId="4" xfId="0" applyNumberFormat="1" applyFont="1" applyBorder="1"/>
    <xf numFmtId="43" fontId="13" fillId="0" borderId="4" xfId="0" applyNumberFormat="1" applyFont="1" applyBorder="1" applyAlignment="1">
      <alignment wrapText="1"/>
    </xf>
    <xf numFmtId="2" fontId="13" fillId="0" borderId="4" xfId="0" applyNumberFormat="1" applyFont="1" applyBorder="1"/>
    <xf numFmtId="0" fontId="0" fillId="0" borderId="4" xfId="0" applyBorder="1"/>
    <xf numFmtId="0" fontId="16" fillId="0" borderId="4" xfId="0" applyFont="1" applyBorder="1"/>
    <xf numFmtId="169" fontId="0" fillId="0" borderId="4" xfId="0" applyNumberFormat="1" applyBorder="1"/>
    <xf numFmtId="43" fontId="0" fillId="0" borderId="4" xfId="0" applyNumberFormat="1" applyBorder="1"/>
    <xf numFmtId="2" fontId="0" fillId="0" borderId="4" xfId="0" applyNumberFormat="1" applyBorder="1"/>
    <xf numFmtId="0" fontId="0" fillId="0" borderId="4" xfId="0" applyFont="1" applyBorder="1" applyAlignment="1"/>
    <xf numFmtId="165" fontId="0" fillId="0" borderId="4" xfId="0" applyNumberFormat="1" applyBorder="1"/>
    <xf numFmtId="0" fontId="0" fillId="0" borderId="4" xfId="0" applyNumberFormat="1" applyFont="1" applyFill="1" applyBorder="1" applyAlignment="1" applyProtection="1">
      <alignment vertical="top"/>
    </xf>
    <xf numFmtId="2" fontId="0" fillId="0" borderId="4" xfId="0" applyNumberFormat="1" applyFont="1" applyBorder="1" applyAlignment="1"/>
    <xf numFmtId="0" fontId="0" fillId="0" borderId="4" xfId="0" applyFont="1" applyBorder="1" applyAlignment="1" applyProtection="1">
      <alignment vertical="top"/>
    </xf>
    <xf numFmtId="175" fontId="0" fillId="0" borderId="4" xfId="0" applyNumberFormat="1" applyFont="1" applyBorder="1" applyAlignment="1" applyProtection="1"/>
    <xf numFmtId="0" fontId="0" fillId="0" borderId="4" xfId="17" applyFont="1" applyFill="1" applyBorder="1" applyAlignment="1"/>
    <xf numFmtId="169" fontId="0" fillId="0" borderId="4" xfId="0" applyNumberFormat="1" applyBorder="1" applyAlignment="1">
      <alignment horizontal="right"/>
    </xf>
    <xf numFmtId="0" fontId="13" fillId="0" borderId="4" xfId="0" applyFont="1" applyBorder="1" applyAlignment="1"/>
    <xf numFmtId="0" fontId="0" fillId="0" borderId="4" xfId="0" applyFont="1" applyBorder="1" applyAlignment="1">
      <alignment horizontal="center"/>
    </xf>
    <xf numFmtId="175" fontId="0" fillId="0" borderId="4" xfId="0" applyNumberFormat="1" applyFont="1" applyBorder="1" applyAlignment="1" applyProtection="1">
      <alignment horizontal="center"/>
    </xf>
    <xf numFmtId="169" fontId="0" fillId="0" borderId="4" xfId="0" applyNumberFormat="1" applyBorder="1" applyAlignment="1">
      <alignment horizontal="center"/>
    </xf>
    <xf numFmtId="0" fontId="0" fillId="0" borderId="4" xfId="0" applyFill="1" applyBorder="1"/>
    <xf numFmtId="43" fontId="13" fillId="0" borderId="4" xfId="0" applyNumberFormat="1" applyFont="1" applyBorder="1"/>
    <xf numFmtId="165" fontId="13" fillId="0" borderId="4" xfId="0" applyNumberFormat="1" applyFont="1" applyBorder="1"/>
    <xf numFmtId="0" fontId="15" fillId="0" borderId="4" xfId="0" applyFont="1" applyBorder="1" applyAlignment="1">
      <alignment horizontal="center" vertical="center" wrapText="1"/>
    </xf>
  </cellXfs>
  <cellStyles count="18">
    <cellStyle name="_x000a_386grabber=m" xfId="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4"/>
  <sheetViews>
    <sheetView workbookViewId="0">
      <selection activeCell="H1" sqref="H1"/>
    </sheetView>
  </sheetViews>
  <sheetFormatPr defaultRowHeight="12.75"/>
  <cols>
    <col min="1" max="1" width="9.140625" style="164"/>
    <col min="2" max="2" width="31.85546875" style="164" bestFit="1" customWidth="1"/>
    <col min="3" max="3" width="29" style="164" bestFit="1" customWidth="1"/>
    <col min="4" max="4" width="17" style="164" bestFit="1" customWidth="1"/>
    <col min="5" max="5" width="9.140625" style="164"/>
    <col min="6" max="6" width="9.140625" style="164" customWidth="1"/>
    <col min="7" max="7" width="15" style="164" customWidth="1"/>
    <col min="8" max="16384" width="9.140625" style="164"/>
  </cols>
  <sheetData>
    <row r="1" spans="1:9" s="2" customFormat="1">
      <c r="A1" s="452" t="s">
        <v>0</v>
      </c>
      <c r="B1" s="453"/>
      <c r="C1" s="453"/>
      <c r="D1" s="453"/>
      <c r="E1" s="453"/>
      <c r="F1" s="453"/>
      <c r="G1" s="454"/>
      <c r="I1" s="1"/>
    </row>
    <row r="2" spans="1:9" s="2" customFormat="1">
      <c r="A2" s="3"/>
      <c r="B2" s="4"/>
      <c r="C2" s="4"/>
      <c r="D2" s="4"/>
      <c r="E2" s="62"/>
      <c r="F2" s="4"/>
      <c r="G2" s="41"/>
      <c r="I2" s="1"/>
    </row>
    <row r="3" spans="1:9" s="2" customFormat="1">
      <c r="A3" s="455" t="s">
        <v>1</v>
      </c>
      <c r="B3" s="456"/>
      <c r="C3" s="456"/>
      <c r="D3" s="456"/>
      <c r="E3" s="456"/>
      <c r="F3" s="456"/>
      <c r="G3" s="457"/>
      <c r="I3" s="1"/>
    </row>
    <row r="4" spans="1:9" s="2" customFormat="1">
      <c r="A4" s="455" t="s">
        <v>2</v>
      </c>
      <c r="B4" s="456"/>
      <c r="C4" s="456"/>
      <c r="D4" s="456"/>
      <c r="E4" s="456"/>
      <c r="F4" s="456"/>
      <c r="G4" s="457"/>
      <c r="H4" s="1"/>
      <c r="I4" s="1"/>
    </row>
    <row r="5" spans="1:9" s="2" customFormat="1" ht="15" customHeight="1">
      <c r="A5" s="458" t="s">
        <v>136</v>
      </c>
      <c r="B5" s="459"/>
      <c r="C5" s="459"/>
      <c r="D5" s="459"/>
      <c r="E5" s="459"/>
      <c r="F5" s="459"/>
      <c r="G5" s="460"/>
      <c r="H5" s="1"/>
      <c r="I5" s="1"/>
    </row>
    <row r="6" spans="1:9" s="2" customFormat="1" ht="15" customHeight="1">
      <c r="A6" s="458"/>
      <c r="B6" s="459"/>
      <c r="C6" s="459"/>
      <c r="D6" s="459"/>
      <c r="E6" s="459"/>
      <c r="F6" s="459"/>
      <c r="G6" s="460"/>
      <c r="H6" s="1"/>
      <c r="I6" s="1"/>
    </row>
    <row r="7" spans="1:9" s="2" customFormat="1">
      <c r="A7" s="3"/>
      <c r="B7" s="4"/>
      <c r="C7" s="4"/>
      <c r="D7" s="4"/>
      <c r="E7" s="62"/>
      <c r="F7" s="4"/>
      <c r="G7" s="41"/>
      <c r="H7" s="1"/>
      <c r="I7" s="1"/>
    </row>
    <row r="8" spans="1:9" s="2" customFormat="1" ht="13.5" thickBot="1">
      <c r="A8" s="461" t="str">
        <f>"Monthly Portfolio Statement of the Quantum Mutual Fund Schemes for the period ended "&amp;TEXT(C23,"mmmmmmmmmm dd, yyyy")</f>
        <v>Monthly Portfolio Statement of the Quantum Mutual Fund Schemes for the period ended June 30, 2016</v>
      </c>
      <c r="B8" s="462"/>
      <c r="C8" s="462"/>
      <c r="D8" s="462"/>
      <c r="E8" s="462"/>
      <c r="F8" s="462"/>
      <c r="G8" s="463"/>
      <c r="I8" s="1"/>
    </row>
    <row r="11" spans="1:9">
      <c r="B11" s="165" t="s">
        <v>152</v>
      </c>
      <c r="C11" s="165" t="s">
        <v>153</v>
      </c>
    </row>
    <row r="12" spans="1:9" ht="15">
      <c r="B12" s="166" t="s">
        <v>154</v>
      </c>
      <c r="C12" s="167" t="s">
        <v>155</v>
      </c>
    </row>
    <row r="13" spans="1:9" ht="15">
      <c r="B13" s="166" t="s">
        <v>156</v>
      </c>
      <c r="C13" s="167" t="s">
        <v>157</v>
      </c>
    </row>
    <row r="14" spans="1:9" ht="15">
      <c r="B14" s="166" t="s">
        <v>234</v>
      </c>
      <c r="C14" s="351" t="s">
        <v>237</v>
      </c>
    </row>
    <row r="15" spans="1:9" ht="15">
      <c r="B15" s="166" t="s">
        <v>151</v>
      </c>
      <c r="C15" s="167" t="s">
        <v>158</v>
      </c>
    </row>
    <row r="16" spans="1:9" ht="15">
      <c r="B16" s="166" t="s">
        <v>159</v>
      </c>
      <c r="C16" s="167" t="s">
        <v>160</v>
      </c>
    </row>
    <row r="17" spans="2:4" ht="15">
      <c r="B17" s="166" t="s">
        <v>161</v>
      </c>
      <c r="C17" s="167" t="s">
        <v>162</v>
      </c>
    </row>
    <row r="18" spans="2:4" ht="15">
      <c r="B18" s="166" t="s">
        <v>163</v>
      </c>
      <c r="C18" s="167" t="s">
        <v>164</v>
      </c>
    </row>
    <row r="19" spans="2:4" ht="15">
      <c r="B19" s="166" t="s">
        <v>165</v>
      </c>
      <c r="C19" s="167" t="s">
        <v>166</v>
      </c>
    </row>
    <row r="20" spans="2:4" ht="15">
      <c r="B20" s="166" t="s">
        <v>167</v>
      </c>
      <c r="C20" s="167" t="s">
        <v>168</v>
      </c>
    </row>
    <row r="23" spans="2:4">
      <c r="B23" s="164" t="s">
        <v>185</v>
      </c>
      <c r="C23" s="185">
        <v>42551</v>
      </c>
      <c r="D23" s="185"/>
    </row>
    <row r="24" spans="2:4">
      <c r="B24" s="164" t="s">
        <v>207</v>
      </c>
      <c r="C24" s="185">
        <v>42551</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F15" sqref="F15"/>
    </sheetView>
  </sheetViews>
  <sheetFormatPr defaultColWidth="9.140625" defaultRowHeight="12.75"/>
  <cols>
    <col min="1" max="1" width="13.2851562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c r="B1" s="452" t="s">
        <v>0</v>
      </c>
      <c r="C1" s="453"/>
      <c r="D1" s="453"/>
      <c r="E1" s="453"/>
      <c r="F1" s="453"/>
      <c r="G1" s="454"/>
    </row>
    <row r="2" spans="1:7">
      <c r="B2" s="3"/>
      <c r="C2" s="4"/>
      <c r="D2" s="4"/>
      <c r="E2" s="4"/>
      <c r="F2" s="4"/>
      <c r="G2" s="5"/>
    </row>
    <row r="3" spans="1:7">
      <c r="B3" s="455" t="s">
        <v>1</v>
      </c>
      <c r="C3" s="456"/>
      <c r="D3" s="456"/>
      <c r="E3" s="456"/>
      <c r="F3" s="456"/>
      <c r="G3" s="457"/>
    </row>
    <row r="4" spans="1:7">
      <c r="B4" s="455" t="s">
        <v>2</v>
      </c>
      <c r="C4" s="456"/>
      <c r="D4" s="456"/>
      <c r="E4" s="456"/>
      <c r="F4" s="456"/>
      <c r="G4" s="457"/>
    </row>
    <row r="5" spans="1:7" ht="15" customHeight="1">
      <c r="B5" s="503" t="s">
        <v>89</v>
      </c>
      <c r="C5" s="504"/>
      <c r="D5" s="504"/>
      <c r="E5" s="504"/>
      <c r="F5" s="504"/>
      <c r="G5" s="505"/>
    </row>
    <row r="6" spans="1:7" ht="15" customHeight="1">
      <c r="B6" s="503"/>
      <c r="C6" s="504"/>
      <c r="D6" s="504"/>
      <c r="E6" s="504"/>
      <c r="F6" s="504"/>
      <c r="G6" s="505"/>
    </row>
    <row r="7" spans="1:7" ht="6.75" customHeight="1">
      <c r="B7" s="223"/>
      <c r="C7" s="224"/>
      <c r="D7" s="224"/>
      <c r="E7" s="224"/>
      <c r="F7" s="224"/>
      <c r="G7" s="225"/>
    </row>
    <row r="8" spans="1:7">
      <c r="B8" s="455" t="s">
        <v>146</v>
      </c>
      <c r="C8" s="456"/>
      <c r="D8" s="456"/>
      <c r="E8" s="456"/>
      <c r="F8" s="456"/>
      <c r="G8" s="457"/>
    </row>
    <row r="9" spans="1:7">
      <c r="B9" s="6"/>
      <c r="C9" s="42"/>
      <c r="D9" s="4"/>
      <c r="E9" s="4"/>
      <c r="F9" s="4"/>
      <c r="G9" s="5"/>
    </row>
    <row r="10" spans="1:7" ht="15.75" customHeight="1">
      <c r="B10" s="486" t="str">
        <f>"Monthly Portfolio Statement of the Quantum Multi Asset Fund for the period ended "&amp;TEXT(Index!C23,"mmmmmmmmmm dd, yyyy")</f>
        <v>Monthly Portfolio Statement of the Quantum Multi Asset Fund for the period ended June 30, 2016</v>
      </c>
      <c r="C10" s="499"/>
      <c r="D10" s="499"/>
      <c r="E10" s="499"/>
      <c r="F10" s="499"/>
      <c r="G10" s="506"/>
    </row>
    <row r="11" spans="1:7" ht="15.75" customHeight="1">
      <c r="B11" s="226"/>
      <c r="C11" s="227"/>
      <c r="D11" s="227"/>
      <c r="E11" s="227"/>
      <c r="F11" s="227"/>
      <c r="G11" s="228"/>
    </row>
    <row r="12" spans="1:7" s="237" customFormat="1" ht="25.5">
      <c r="B12" s="243" t="s">
        <v>3</v>
      </c>
      <c r="C12" s="235" t="s">
        <v>4</v>
      </c>
      <c r="D12" s="244" t="s">
        <v>98</v>
      </c>
      <c r="E12" s="235" t="s">
        <v>5</v>
      </c>
      <c r="F12" s="235" t="s">
        <v>149</v>
      </c>
      <c r="G12" s="245" t="s">
        <v>6</v>
      </c>
    </row>
    <row r="13" spans="1:7">
      <c r="B13" s="8"/>
      <c r="C13" s="9"/>
      <c r="D13" s="125"/>
      <c r="E13" s="10"/>
      <c r="F13" s="10"/>
      <c r="G13" s="11"/>
    </row>
    <row r="14" spans="1:7">
      <c r="A14" s="2" t="s">
        <v>168</v>
      </c>
      <c r="B14" s="255" t="s">
        <v>229</v>
      </c>
      <c r="C14" s="9" t="s">
        <v>179</v>
      </c>
      <c r="D14" s="125"/>
      <c r="E14" s="10"/>
      <c r="F14" s="10"/>
      <c r="G14" s="11"/>
    </row>
    <row r="15" spans="1:7">
      <c r="B15" s="8"/>
      <c r="C15" s="12"/>
      <c r="D15" s="125"/>
      <c r="E15" s="13"/>
      <c r="F15" s="10"/>
      <c r="G15" s="11"/>
    </row>
    <row r="16" spans="1:7">
      <c r="A16" s="2" t="str">
        <f>$A$14&amp;D16</f>
        <v>QMAFINF082J01036</v>
      </c>
      <c r="B16" s="254">
        <v>1</v>
      </c>
      <c r="C16" s="14" t="s">
        <v>270</v>
      </c>
      <c r="D16" s="125" t="s">
        <v>141</v>
      </c>
      <c r="E16" s="118">
        <v>413284.45140000002</v>
      </c>
      <c r="F16" s="111">
        <v>174.82</v>
      </c>
      <c r="G16" s="16">
        <v>0.28160000000000002</v>
      </c>
    </row>
    <row r="17" spans="1:7">
      <c r="A17" s="2" t="str">
        <f>$A$14&amp;D17</f>
        <v>QMAFINF082J01127</v>
      </c>
      <c r="B17" s="254">
        <v>2</v>
      </c>
      <c r="C17" s="14" t="s">
        <v>271</v>
      </c>
      <c r="D17" s="125" t="s">
        <v>142</v>
      </c>
      <c r="E17" s="118">
        <v>701287.15289999999</v>
      </c>
      <c r="F17" s="111">
        <v>150.83000000000001</v>
      </c>
      <c r="G17" s="16">
        <v>0.24299999999999999</v>
      </c>
    </row>
    <row r="18" spans="1:7">
      <c r="A18" s="2" t="str">
        <f>$A$14&amp;D18</f>
        <v>QMAFINF082J01176</v>
      </c>
      <c r="B18" s="254">
        <v>3</v>
      </c>
      <c r="C18" s="14" t="s">
        <v>272</v>
      </c>
      <c r="D18" s="125" t="s">
        <v>235</v>
      </c>
      <c r="E18" s="118">
        <v>1159419.5959999999</v>
      </c>
      <c r="F18" s="111">
        <v>128.55000000000001</v>
      </c>
      <c r="G18" s="16">
        <v>0.20710000000000001</v>
      </c>
    </row>
    <row r="19" spans="1:7">
      <c r="B19" s="254"/>
      <c r="C19" s="14"/>
      <c r="D19" s="125"/>
      <c r="E19" s="113"/>
      <c r="F19" s="15"/>
      <c r="G19" s="16"/>
    </row>
    <row r="20" spans="1:7">
      <c r="B20" s="254"/>
      <c r="C20" s="21" t="s">
        <v>227</v>
      </c>
      <c r="D20" s="125"/>
      <c r="E20" s="266"/>
      <c r="F20" s="54">
        <v>454.2</v>
      </c>
      <c r="G20" s="59">
        <v>0.73170000000000002</v>
      </c>
    </row>
    <row r="21" spans="1:7">
      <c r="B21" s="254"/>
      <c r="C21" s="14"/>
      <c r="D21" s="125"/>
      <c r="E21" s="113"/>
      <c r="F21" s="15"/>
      <c r="G21" s="16"/>
    </row>
    <row r="22" spans="1:7">
      <c r="B22" s="255" t="s">
        <v>230</v>
      </c>
      <c r="C22" s="140" t="s">
        <v>180</v>
      </c>
      <c r="D22" s="125"/>
      <c r="E22" s="113"/>
      <c r="F22" s="15"/>
      <c r="G22" s="16"/>
    </row>
    <row r="23" spans="1:7">
      <c r="B23" s="254"/>
      <c r="C23" s="140"/>
      <c r="D23" s="125"/>
      <c r="E23" s="113"/>
      <c r="F23" s="15"/>
      <c r="G23" s="16"/>
    </row>
    <row r="24" spans="1:7">
      <c r="A24" s="2" t="str">
        <f>$A$14&amp;D24</f>
        <v>QMAFINF082J01010</v>
      </c>
      <c r="B24" s="254">
        <v>2</v>
      </c>
      <c r="C24" s="14" t="s">
        <v>176</v>
      </c>
      <c r="D24" s="125" t="s">
        <v>139</v>
      </c>
      <c r="E24" s="118">
        <v>6016</v>
      </c>
      <c r="F24" s="111">
        <v>82.71</v>
      </c>
      <c r="G24" s="16">
        <v>0.13320000000000001</v>
      </c>
    </row>
    <row r="25" spans="1:7">
      <c r="A25" s="2" t="str">
        <f>$A$14&amp;D25</f>
        <v>QMAFINF082J01028</v>
      </c>
      <c r="B25" s="254">
        <v>1</v>
      </c>
      <c r="C25" s="14" t="s">
        <v>178</v>
      </c>
      <c r="D25" s="125" t="s">
        <v>140</v>
      </c>
      <c r="E25" s="118">
        <v>8217</v>
      </c>
      <c r="F25" s="111">
        <v>72.19</v>
      </c>
      <c r="G25" s="16">
        <v>0.1163</v>
      </c>
    </row>
    <row r="26" spans="1:7">
      <c r="B26" s="254"/>
      <c r="C26" s="14"/>
      <c r="D26" s="125"/>
      <c r="E26" s="15"/>
      <c r="F26" s="15"/>
      <c r="G26" s="16"/>
    </row>
    <row r="27" spans="1:7">
      <c r="B27" s="254"/>
      <c r="C27" s="21" t="s">
        <v>228</v>
      </c>
      <c r="D27" s="126"/>
      <c r="E27" s="54"/>
      <c r="F27" s="54">
        <v>154.89999999999998</v>
      </c>
      <c r="G27" s="59">
        <v>0.2495</v>
      </c>
    </row>
    <row r="28" spans="1:7">
      <c r="B28" s="254"/>
      <c r="C28" s="14"/>
      <c r="D28" s="125"/>
      <c r="E28" s="15"/>
      <c r="F28" s="15"/>
      <c r="G28" s="16"/>
    </row>
    <row r="29" spans="1:7">
      <c r="B29" s="254"/>
      <c r="C29" s="9" t="s">
        <v>231</v>
      </c>
      <c r="D29" s="125"/>
      <c r="E29" s="18"/>
      <c r="F29" s="18">
        <v>609.09999999999991</v>
      </c>
      <c r="G29" s="59">
        <v>0.98120000000000007</v>
      </c>
    </row>
    <row r="30" spans="1:7">
      <c r="B30" s="254"/>
      <c r="C30" s="9"/>
      <c r="D30" s="125"/>
      <c r="E30" s="18"/>
      <c r="F30" s="18"/>
      <c r="G30" s="19"/>
    </row>
    <row r="31" spans="1:7">
      <c r="B31" s="255"/>
      <c r="C31" s="21" t="s">
        <v>56</v>
      </c>
      <c r="D31" s="126"/>
      <c r="E31" s="18"/>
      <c r="F31" s="18"/>
      <c r="G31" s="19"/>
    </row>
    <row r="32" spans="1:7">
      <c r="B32" s="255"/>
      <c r="C32" s="9"/>
      <c r="D32" s="126"/>
      <c r="E32" s="18"/>
      <c r="F32" s="18"/>
      <c r="G32" s="19"/>
    </row>
    <row r="33" spans="1:7">
      <c r="B33" s="254" t="s">
        <v>7</v>
      </c>
      <c r="C33" s="21" t="s">
        <v>8</v>
      </c>
      <c r="D33" s="125"/>
      <c r="E33" s="212" t="s">
        <v>9</v>
      </c>
      <c r="F33" s="212" t="s">
        <v>9</v>
      </c>
      <c r="G33" s="213" t="s">
        <v>9</v>
      </c>
    </row>
    <row r="34" spans="1:7">
      <c r="B34" s="254" t="s">
        <v>10</v>
      </c>
      <c r="C34" s="9" t="s">
        <v>11</v>
      </c>
      <c r="D34" s="125"/>
      <c r="E34" s="212" t="s">
        <v>9</v>
      </c>
      <c r="F34" s="212" t="s">
        <v>9</v>
      </c>
      <c r="G34" s="213" t="s">
        <v>9</v>
      </c>
    </row>
    <row r="35" spans="1:7">
      <c r="B35" s="254" t="s">
        <v>12</v>
      </c>
      <c r="C35" s="9" t="s">
        <v>13</v>
      </c>
      <c r="D35" s="125"/>
      <c r="E35" s="212" t="s">
        <v>9</v>
      </c>
      <c r="F35" s="212" t="s">
        <v>9</v>
      </c>
      <c r="G35" s="213" t="s">
        <v>9</v>
      </c>
    </row>
    <row r="36" spans="1:7">
      <c r="B36" s="254"/>
      <c r="C36" s="9" t="s">
        <v>86</v>
      </c>
      <c r="D36" s="125"/>
      <c r="E36" s="22"/>
      <c r="F36" s="22" t="s">
        <v>9</v>
      </c>
      <c r="G36" s="23" t="s">
        <v>9</v>
      </c>
    </row>
    <row r="37" spans="1:7">
      <c r="B37" s="254"/>
      <c r="C37" s="9"/>
      <c r="D37" s="125"/>
      <c r="E37" s="18"/>
      <c r="F37" s="18"/>
      <c r="G37" s="19"/>
    </row>
    <row r="38" spans="1:7">
      <c r="B38" s="254"/>
      <c r="C38" s="21" t="s">
        <v>57</v>
      </c>
      <c r="D38" s="125"/>
      <c r="E38" s="18"/>
      <c r="F38" s="18"/>
      <c r="G38" s="19"/>
    </row>
    <row r="39" spans="1:7">
      <c r="B39" s="254"/>
      <c r="C39" s="21"/>
      <c r="D39" s="125"/>
      <c r="E39" s="18"/>
      <c r="F39" s="18"/>
      <c r="G39" s="19"/>
    </row>
    <row r="40" spans="1:7">
      <c r="A40" s="2" t="s">
        <v>358</v>
      </c>
      <c r="B40" s="254" t="s">
        <v>7</v>
      </c>
      <c r="C40" s="9" t="s">
        <v>82</v>
      </c>
      <c r="D40" s="125"/>
      <c r="E40" s="18"/>
      <c r="F40" s="163">
        <v>11.37</v>
      </c>
      <c r="G40" s="59">
        <v>1.83E-2</v>
      </c>
    </row>
    <row r="41" spans="1:7">
      <c r="B41" s="254"/>
      <c r="C41" s="9"/>
      <c r="D41" s="125"/>
      <c r="E41" s="18"/>
      <c r="F41" s="18"/>
      <c r="G41" s="19"/>
    </row>
    <row r="42" spans="1:7">
      <c r="B42" s="8"/>
      <c r="C42" s="9" t="s">
        <v>83</v>
      </c>
      <c r="D42" s="125"/>
      <c r="E42" s="18"/>
      <c r="F42" s="18"/>
      <c r="G42" s="19"/>
    </row>
    <row r="43" spans="1:7">
      <c r="B43" s="8"/>
      <c r="C43" s="14" t="s">
        <v>35</v>
      </c>
      <c r="D43" s="125"/>
      <c r="E43" s="18"/>
      <c r="F43" s="283">
        <v>0.26000000000010992</v>
      </c>
      <c r="G43" s="59">
        <v>4.9999999999994493E-4</v>
      </c>
    </row>
    <row r="44" spans="1:7">
      <c r="B44" s="8"/>
      <c r="C44" s="9"/>
      <c r="D44" s="125"/>
      <c r="E44" s="13"/>
      <c r="F44" s="10"/>
      <c r="G44" s="11"/>
    </row>
    <row r="45" spans="1:7" s="24" customFormat="1">
      <c r="A45" s="24" t="s">
        <v>265</v>
      </c>
      <c r="B45" s="20"/>
      <c r="C45" s="9" t="s">
        <v>14</v>
      </c>
      <c r="D45" s="126"/>
      <c r="E45" s="18"/>
      <c r="F45" s="163">
        <v>620.73</v>
      </c>
      <c r="G45" s="19">
        <v>1</v>
      </c>
    </row>
    <row r="46" spans="1:7" ht="13.5" thickBot="1">
      <c r="B46" s="25"/>
      <c r="C46" s="26"/>
      <c r="D46" s="127"/>
      <c r="E46" s="27"/>
      <c r="F46" s="26"/>
      <c r="G46" s="28"/>
    </row>
    <row r="47" spans="1:7">
      <c r="B47" s="29"/>
      <c r="C47" s="300"/>
      <c r="D47" s="300"/>
      <c r="E47" s="301"/>
      <c r="F47" s="301"/>
      <c r="G47" s="32"/>
    </row>
    <row r="48" spans="1:7">
      <c r="B48" s="6" t="s">
        <v>15</v>
      </c>
      <c r="C48" s="286"/>
      <c r="D48" s="110"/>
      <c r="E48" s="110"/>
      <c r="F48" s="110"/>
      <c r="G48" s="41"/>
    </row>
    <row r="49" spans="1:7">
      <c r="B49" s="33" t="s">
        <v>16</v>
      </c>
      <c r="C49" s="110" t="s">
        <v>372</v>
      </c>
      <c r="D49" s="110"/>
      <c r="E49" s="110"/>
      <c r="F49" s="287"/>
      <c r="G49" s="41"/>
    </row>
    <row r="50" spans="1:7">
      <c r="B50" s="33" t="s">
        <v>17</v>
      </c>
      <c r="C50" s="110" t="s">
        <v>19</v>
      </c>
      <c r="D50" s="110"/>
      <c r="E50" s="110"/>
      <c r="F50" s="287"/>
      <c r="G50" s="141"/>
    </row>
    <row r="51" spans="1:7" ht="25.5">
      <c r="B51" s="33"/>
      <c r="C51" s="364" t="s">
        <v>59</v>
      </c>
      <c r="D51" s="372" t="s">
        <v>373</v>
      </c>
      <c r="E51" s="287"/>
      <c r="F51" s="110"/>
      <c r="G51" s="141"/>
    </row>
    <row r="52" spans="1:7">
      <c r="A52" s="2" t="s">
        <v>258</v>
      </c>
      <c r="B52" s="33"/>
      <c r="C52" s="369" t="s">
        <v>21</v>
      </c>
      <c r="D52" s="367">
        <v>14.8019</v>
      </c>
      <c r="E52" s="287"/>
      <c r="F52" s="110"/>
      <c r="G52" s="141"/>
    </row>
    <row r="53" spans="1:7">
      <c r="B53" s="33"/>
      <c r="C53" s="110"/>
      <c r="D53" s="295"/>
      <c r="E53" s="295"/>
      <c r="F53" s="287"/>
      <c r="G53" s="41"/>
    </row>
    <row r="54" spans="1:7">
      <c r="B54" s="33" t="s">
        <v>18</v>
      </c>
      <c r="C54" s="287" t="s">
        <v>403</v>
      </c>
      <c r="D54" s="110"/>
      <c r="E54" s="110"/>
      <c r="F54" s="287"/>
      <c r="G54" s="41"/>
    </row>
    <row r="55" spans="1:7">
      <c r="B55" s="33" t="s">
        <v>23</v>
      </c>
      <c r="C55" s="110" t="s">
        <v>404</v>
      </c>
      <c r="D55" s="110"/>
      <c r="E55" s="110"/>
      <c r="F55" s="287"/>
      <c r="G55" s="41"/>
    </row>
    <row r="56" spans="1:7" ht="28.5" customHeight="1">
      <c r="B56" s="34" t="s">
        <v>24</v>
      </c>
      <c r="C56" s="491" t="s">
        <v>405</v>
      </c>
      <c r="D56" s="495"/>
      <c r="E56" s="495"/>
      <c r="F56" s="495"/>
      <c r="G56" s="41"/>
    </row>
    <row r="57" spans="1:7" ht="14.25">
      <c r="B57" s="33" t="s">
        <v>25</v>
      </c>
      <c r="C57" s="110" t="s">
        <v>221</v>
      </c>
      <c r="D57" s="296"/>
      <c r="E57" s="296"/>
      <c r="F57" s="296"/>
      <c r="G57" s="41"/>
    </row>
    <row r="58" spans="1:7" s="24" customFormat="1">
      <c r="B58" s="33" t="s">
        <v>26</v>
      </c>
      <c r="C58" s="110" t="s">
        <v>191</v>
      </c>
      <c r="D58" s="110"/>
      <c r="E58" s="110"/>
      <c r="F58" s="297"/>
      <c r="G58" s="41"/>
    </row>
    <row r="59" spans="1:7" s="24" customFormat="1">
      <c r="B59" s="33" t="s">
        <v>27</v>
      </c>
      <c r="C59" s="110" t="s">
        <v>192</v>
      </c>
      <c r="D59" s="110"/>
      <c r="E59" s="110"/>
      <c r="F59" s="297"/>
      <c r="G59" s="41"/>
    </row>
    <row r="60" spans="1:7" s="24" customFormat="1">
      <c r="B60" s="33" t="s">
        <v>37</v>
      </c>
      <c r="C60" s="1" t="s">
        <v>406</v>
      </c>
      <c r="D60" s="110"/>
      <c r="E60" s="110"/>
      <c r="F60" s="297"/>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81" t="s">
        <v>29</v>
      </c>
      <c r="D63" s="37"/>
      <c r="E63" s="37"/>
      <c r="F63" s="142"/>
      <c r="G63" s="65"/>
    </row>
    <row r="64" spans="1:7">
      <c r="D64" s="1"/>
      <c r="E64" s="39"/>
      <c r="F64" s="1"/>
      <c r="G64" s="40"/>
    </row>
    <row r="65" spans="4:5">
      <c r="E65" s="17"/>
    </row>
    <row r="70" spans="4:5">
      <c r="D70" s="115"/>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Y123"/>
  <sheetViews>
    <sheetView topLeftCell="B82" zoomScale="90" zoomScaleNormal="90" workbookViewId="0">
      <selection activeCell="B11" sqref="B11"/>
    </sheetView>
  </sheetViews>
  <sheetFormatPr defaultColWidth="9.140625" defaultRowHeight="12.75"/>
  <cols>
    <col min="1" max="1" width="16"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1" width="10.85546875" style="2" customWidth="1"/>
    <col min="12" max="12" width="15.7109375" style="2" customWidth="1"/>
    <col min="13" max="13" width="13.85546875" style="2" customWidth="1"/>
    <col min="14" max="25" width="9.140625" style="2" customWidth="1"/>
    <col min="26" max="16384" width="9.140625" style="2"/>
  </cols>
  <sheetData>
    <row r="1" spans="1:12">
      <c r="B1" s="452" t="s">
        <v>0</v>
      </c>
      <c r="C1" s="453"/>
      <c r="D1" s="453"/>
      <c r="E1" s="453"/>
      <c r="F1" s="453"/>
      <c r="G1" s="453"/>
      <c r="H1" s="454"/>
      <c r="I1" s="391"/>
      <c r="J1" s="391"/>
      <c r="K1" s="391"/>
      <c r="L1" s="391"/>
    </row>
    <row r="2" spans="1:12">
      <c r="B2" s="3"/>
      <c r="C2" s="4"/>
      <c r="D2" s="4"/>
      <c r="E2" s="4"/>
      <c r="F2" s="62"/>
      <c r="G2" s="4"/>
      <c r="H2" s="41"/>
      <c r="I2" s="4"/>
      <c r="J2" s="4"/>
      <c r="K2" s="4"/>
      <c r="L2" s="4"/>
    </row>
    <row r="3" spans="1:12">
      <c r="B3" s="455" t="s">
        <v>1</v>
      </c>
      <c r="C3" s="456"/>
      <c r="D3" s="456"/>
      <c r="E3" s="456"/>
      <c r="F3" s="456"/>
      <c r="G3" s="456"/>
      <c r="H3" s="457"/>
      <c r="I3" s="391"/>
      <c r="J3" s="391"/>
      <c r="K3" s="391"/>
      <c r="L3" s="391"/>
    </row>
    <row r="4" spans="1:12">
      <c r="B4" s="455" t="s">
        <v>2</v>
      </c>
      <c r="C4" s="456"/>
      <c r="D4" s="456"/>
      <c r="E4" s="456"/>
      <c r="F4" s="456"/>
      <c r="G4" s="456"/>
      <c r="H4" s="457"/>
      <c r="I4" s="391"/>
      <c r="J4" s="391"/>
      <c r="K4" s="391"/>
      <c r="L4" s="391"/>
    </row>
    <row r="5" spans="1:12" ht="15" customHeight="1">
      <c r="B5" s="458" t="s">
        <v>136</v>
      </c>
      <c r="C5" s="459"/>
      <c r="D5" s="459"/>
      <c r="E5" s="459"/>
      <c r="F5" s="459"/>
      <c r="G5" s="459"/>
      <c r="H5" s="460"/>
      <c r="I5" s="392"/>
      <c r="J5" s="392"/>
      <c r="K5" s="392"/>
      <c r="L5" s="392"/>
    </row>
    <row r="6" spans="1:12" ht="15" customHeight="1">
      <c r="B6" s="458"/>
      <c r="C6" s="459"/>
      <c r="D6" s="459"/>
      <c r="E6" s="459"/>
      <c r="F6" s="459"/>
      <c r="G6" s="459"/>
      <c r="H6" s="460"/>
      <c r="I6" s="392"/>
      <c r="J6" s="392"/>
      <c r="K6" s="392"/>
      <c r="L6" s="392"/>
    </row>
    <row r="7" spans="1:12">
      <c r="B7" s="3"/>
      <c r="C7" s="4"/>
      <c r="D7" s="4"/>
      <c r="E7" s="4"/>
      <c r="F7" s="62"/>
      <c r="G7" s="4"/>
      <c r="H7" s="41"/>
      <c r="I7" s="4"/>
      <c r="J7" s="4"/>
      <c r="K7" s="4"/>
      <c r="L7" s="4"/>
    </row>
    <row r="8" spans="1:12">
      <c r="B8" s="455" t="s">
        <v>147</v>
      </c>
      <c r="C8" s="456"/>
      <c r="D8" s="456"/>
      <c r="E8" s="456"/>
      <c r="F8" s="456"/>
      <c r="G8" s="456"/>
      <c r="H8" s="457"/>
      <c r="I8" s="391"/>
      <c r="J8" s="391"/>
      <c r="K8" s="391"/>
      <c r="L8" s="391"/>
    </row>
    <row r="9" spans="1:12">
      <c r="B9" s="3"/>
      <c r="C9" s="4"/>
      <c r="D9" s="4"/>
      <c r="E9" s="4"/>
      <c r="F9" s="62"/>
      <c r="G9" s="4"/>
      <c r="H9" s="41"/>
      <c r="I9" s="4"/>
      <c r="J9" s="4"/>
      <c r="K9" s="4"/>
      <c r="L9" s="4"/>
    </row>
    <row r="10" spans="1:12">
      <c r="B10" s="455" t="str">
        <f>"Monthly Portfolio Statement of the Quantum Long Term Equity Fund for the period ended "&amp;TEXT(Index!C23,"mmmmmmmmmm dd, yyyy")</f>
        <v>Monthly Portfolio Statement of the Quantum Long Term Equity Fund for the period ended June 30, 2016</v>
      </c>
      <c r="C10" s="456"/>
      <c r="D10" s="456"/>
      <c r="E10" s="456"/>
      <c r="F10" s="456"/>
      <c r="G10" s="456"/>
      <c r="H10" s="457"/>
      <c r="I10" s="391"/>
      <c r="J10" s="391"/>
      <c r="K10" s="391"/>
      <c r="L10" s="391"/>
    </row>
    <row r="11" spans="1:12" ht="13.5" thickBot="1">
      <c r="B11" s="66"/>
      <c r="C11" s="37"/>
      <c r="D11" s="37"/>
      <c r="E11" s="37"/>
      <c r="F11" s="67"/>
      <c r="G11" s="37"/>
      <c r="H11" s="65"/>
      <c r="I11" s="4"/>
      <c r="J11" s="4"/>
      <c r="K11" s="4"/>
      <c r="L11" s="4"/>
    </row>
    <row r="12" spans="1:12" s="237" customFormat="1" ht="48" customHeight="1">
      <c r="B12" s="231" t="s">
        <v>3</v>
      </c>
      <c r="C12" s="232" t="s">
        <v>4</v>
      </c>
      <c r="D12" s="233" t="s">
        <v>98</v>
      </c>
      <c r="E12" s="232" t="s">
        <v>232</v>
      </c>
      <c r="F12" s="234" t="s">
        <v>5</v>
      </c>
      <c r="G12" s="235" t="s">
        <v>149</v>
      </c>
      <c r="H12" s="236" t="s">
        <v>6</v>
      </c>
      <c r="I12" s="397"/>
      <c r="J12" s="397"/>
      <c r="K12" s="397"/>
      <c r="L12" s="397"/>
    </row>
    <row r="13" spans="1:12">
      <c r="B13" s="46"/>
      <c r="C13" s="21"/>
      <c r="D13" s="130"/>
      <c r="E13" s="21"/>
      <c r="F13" s="60"/>
      <c r="G13" s="14"/>
      <c r="H13" s="61"/>
      <c r="I13" s="1"/>
      <c r="J13" s="1"/>
      <c r="K13" s="1"/>
      <c r="L13" s="1"/>
    </row>
    <row r="14" spans="1:12">
      <c r="B14" s="46"/>
      <c r="C14" s="21" t="s">
        <v>58</v>
      </c>
      <c r="D14" s="130"/>
      <c r="E14" s="21"/>
      <c r="F14" s="60"/>
      <c r="G14" s="14"/>
      <c r="H14" s="61"/>
      <c r="I14" s="1"/>
      <c r="J14" s="1"/>
      <c r="K14" s="1"/>
      <c r="L14" s="1"/>
    </row>
    <row r="15" spans="1:12">
      <c r="B15" s="46"/>
      <c r="C15" s="49"/>
      <c r="D15" s="130"/>
      <c r="E15" s="49"/>
      <c r="F15" s="83"/>
      <c r="G15" s="15"/>
      <c r="H15" s="61"/>
      <c r="I15" s="1"/>
      <c r="J15" s="1"/>
      <c r="K15" s="1"/>
      <c r="L15" s="1"/>
    </row>
    <row r="16" spans="1:12">
      <c r="A16" s="2" t="s">
        <v>155</v>
      </c>
      <c r="B16" s="238" t="s">
        <v>7</v>
      </c>
      <c r="C16" s="21" t="s">
        <v>8</v>
      </c>
      <c r="D16" s="130"/>
      <c r="E16" s="54"/>
      <c r="F16" s="54"/>
      <c r="G16" s="15"/>
      <c r="H16" s="61"/>
      <c r="I16" s="1"/>
      <c r="J16" s="1"/>
      <c r="K16" s="1"/>
      <c r="L16" s="1"/>
    </row>
    <row r="17" spans="1:14">
      <c r="B17" s="238"/>
      <c r="C17" s="14"/>
      <c r="D17" s="130"/>
      <c r="E17" s="15"/>
      <c r="F17" s="15"/>
      <c r="G17" s="15"/>
      <c r="H17" s="51"/>
      <c r="I17" s="39"/>
      <c r="J17" s="39"/>
      <c r="K17" s="39"/>
      <c r="L17" s="39"/>
    </row>
    <row r="18" spans="1:14">
      <c r="A18" s="2" t="str">
        <f t="shared" ref="A18:A42" si="0">+$A$16&amp;D18</f>
        <v>QLTEFINE917I01010</v>
      </c>
      <c r="B18" s="238">
        <v>1</v>
      </c>
      <c r="C18" s="201" t="s">
        <v>362</v>
      </c>
      <c r="D18" s="130" t="s">
        <v>112</v>
      </c>
      <c r="E18" s="160" t="s">
        <v>62</v>
      </c>
      <c r="F18" s="161">
        <v>158770</v>
      </c>
      <c r="G18" s="160">
        <v>4270.83</v>
      </c>
      <c r="H18" s="16">
        <v>7.9299999999999995E-2</v>
      </c>
      <c r="I18" s="398"/>
      <c r="J18" s="398"/>
      <c r="K18" s="398"/>
      <c r="L18" s="418"/>
      <c r="M18" s="418"/>
      <c r="N18" s="358"/>
    </row>
    <row r="19" spans="1:14">
      <c r="A19" s="2" t="str">
        <f t="shared" si="0"/>
        <v>QLTEFINE158A01026</v>
      </c>
      <c r="B19" s="238">
        <f t="shared" ref="B19:B42" si="1">+B18+1</f>
        <v>2</v>
      </c>
      <c r="C19" s="201" t="s">
        <v>363</v>
      </c>
      <c r="D19" s="130" t="s">
        <v>122</v>
      </c>
      <c r="E19" s="160" t="s">
        <v>62</v>
      </c>
      <c r="F19" s="161">
        <v>113355</v>
      </c>
      <c r="G19" s="160">
        <v>3602.71</v>
      </c>
      <c r="H19" s="16">
        <v>6.6900000000000001E-2</v>
      </c>
      <c r="I19" s="398"/>
      <c r="J19" s="398"/>
      <c r="K19" s="398"/>
      <c r="L19" s="418"/>
      <c r="M19" s="418"/>
      <c r="N19" s="358"/>
    </row>
    <row r="20" spans="1:14">
      <c r="A20" s="2" t="str">
        <f t="shared" si="0"/>
        <v>QLTEFINE009A01021</v>
      </c>
      <c r="B20" s="238">
        <f t="shared" si="1"/>
        <v>3</v>
      </c>
      <c r="C20" s="201" t="s">
        <v>364</v>
      </c>
      <c r="D20" s="251" t="s">
        <v>100</v>
      </c>
      <c r="E20" s="160" t="s">
        <v>63</v>
      </c>
      <c r="F20" s="161">
        <v>301612</v>
      </c>
      <c r="G20" s="160">
        <v>3531.27</v>
      </c>
      <c r="H20" s="252">
        <v>6.5600000000000006E-2</v>
      </c>
      <c r="I20" s="398"/>
      <c r="J20" s="398"/>
      <c r="K20" s="398"/>
      <c r="L20" s="418"/>
      <c r="M20" s="418"/>
      <c r="N20" s="358"/>
    </row>
    <row r="21" spans="1:14">
      <c r="A21" s="2" t="str">
        <f t="shared" si="0"/>
        <v>QLTEFINE001A01036</v>
      </c>
      <c r="B21" s="238">
        <f t="shared" si="1"/>
        <v>4</v>
      </c>
      <c r="C21" s="201" t="s">
        <v>365</v>
      </c>
      <c r="D21" s="130" t="s">
        <v>101</v>
      </c>
      <c r="E21" s="160" t="s">
        <v>65</v>
      </c>
      <c r="F21" s="161">
        <v>278697</v>
      </c>
      <c r="G21" s="160">
        <v>3493.75</v>
      </c>
      <c r="H21" s="16">
        <v>6.4899999999999999E-2</v>
      </c>
      <c r="I21" s="398"/>
      <c r="J21" s="398"/>
      <c r="K21" s="398"/>
      <c r="L21" s="418"/>
      <c r="M21" s="418"/>
      <c r="N21" s="358"/>
    </row>
    <row r="22" spans="1:14">
      <c r="A22" s="2" t="str">
        <f t="shared" si="0"/>
        <v>QLTEFINE467B01029</v>
      </c>
      <c r="B22" s="238">
        <f t="shared" si="1"/>
        <v>5</v>
      </c>
      <c r="C22" s="201" t="s">
        <v>366</v>
      </c>
      <c r="D22" s="130" t="s">
        <v>104</v>
      </c>
      <c r="E22" s="160" t="s">
        <v>63</v>
      </c>
      <c r="F22" s="161">
        <v>110555</v>
      </c>
      <c r="G22" s="160">
        <v>2822.58</v>
      </c>
      <c r="H22" s="252">
        <v>5.2400000000000002E-2</v>
      </c>
      <c r="I22" s="398"/>
      <c r="J22" s="398"/>
      <c r="K22" s="398"/>
      <c r="L22" s="418"/>
      <c r="M22" s="418"/>
      <c r="N22" s="358"/>
    </row>
    <row r="23" spans="1:14">
      <c r="A23" s="2" t="str">
        <f t="shared" si="0"/>
        <v>QLTEFINE053A01029</v>
      </c>
      <c r="B23" s="238">
        <f t="shared" si="1"/>
        <v>6</v>
      </c>
      <c r="C23" s="201" t="s">
        <v>367</v>
      </c>
      <c r="D23" s="251" t="s">
        <v>133</v>
      </c>
      <c r="E23" s="160" t="s">
        <v>223</v>
      </c>
      <c r="F23" s="161">
        <v>1932515</v>
      </c>
      <c r="G23" s="160">
        <v>2468.79</v>
      </c>
      <c r="H23" s="252">
        <v>4.5900000000000003E-2</v>
      </c>
      <c r="I23" s="398"/>
      <c r="J23" s="398"/>
      <c r="K23" s="398"/>
      <c r="L23" s="418"/>
      <c r="M23" s="418"/>
      <c r="N23" s="358"/>
    </row>
    <row r="24" spans="1:14">
      <c r="A24" s="2" t="str">
        <f t="shared" si="0"/>
        <v>QLTEFINE155A01022</v>
      </c>
      <c r="B24" s="238">
        <f t="shared" si="1"/>
        <v>7</v>
      </c>
      <c r="C24" s="201" t="s">
        <v>368</v>
      </c>
      <c r="D24" s="251" t="s">
        <v>107</v>
      </c>
      <c r="E24" s="160" t="s">
        <v>62</v>
      </c>
      <c r="F24" s="348">
        <v>489670</v>
      </c>
      <c r="G24" s="349">
        <v>2248.81</v>
      </c>
      <c r="H24" s="252">
        <v>4.1799999999999997E-2</v>
      </c>
      <c r="I24" s="398"/>
      <c r="J24" s="398"/>
      <c r="K24" s="398"/>
      <c r="L24" s="418"/>
      <c r="M24" s="418"/>
      <c r="N24" s="358"/>
    </row>
    <row r="25" spans="1:14">
      <c r="A25" s="2" t="str">
        <f t="shared" si="0"/>
        <v>QLTEFINE347G01014</v>
      </c>
      <c r="B25" s="238">
        <f t="shared" si="1"/>
        <v>8</v>
      </c>
      <c r="C25" s="201" t="s">
        <v>369</v>
      </c>
      <c r="D25" s="130" t="s">
        <v>169</v>
      </c>
      <c r="E25" s="160" t="s">
        <v>76</v>
      </c>
      <c r="F25" s="161">
        <v>756155</v>
      </c>
      <c r="G25" s="160">
        <v>2224.61</v>
      </c>
      <c r="H25" s="16">
        <v>4.1300000000000003E-2</v>
      </c>
      <c r="I25" s="398"/>
      <c r="J25" s="398"/>
      <c r="K25" s="398"/>
      <c r="L25" s="418"/>
      <c r="M25" s="418"/>
      <c r="N25" s="358"/>
    </row>
    <row r="26" spans="1:14">
      <c r="A26" s="2" t="str">
        <f t="shared" si="0"/>
        <v>QLTEFINE733E01010</v>
      </c>
      <c r="B26" s="238">
        <f t="shared" si="1"/>
        <v>9</v>
      </c>
      <c r="C26" s="201" t="s">
        <v>370</v>
      </c>
      <c r="D26" s="130" t="s">
        <v>115</v>
      </c>
      <c r="E26" s="160" t="s">
        <v>70</v>
      </c>
      <c r="F26" s="161">
        <v>1401561</v>
      </c>
      <c r="G26" s="160">
        <v>2190.64</v>
      </c>
      <c r="H26" s="16">
        <v>4.07E-2</v>
      </c>
      <c r="I26" s="398"/>
      <c r="J26" s="398"/>
      <c r="K26" s="398"/>
      <c r="L26" s="418"/>
      <c r="M26" s="418"/>
      <c r="N26" s="358"/>
    </row>
    <row r="27" spans="1:14">
      <c r="A27" s="2" t="str">
        <f t="shared" si="0"/>
        <v>QLTEFINE092A01019</v>
      </c>
      <c r="B27" s="238">
        <f t="shared" si="1"/>
        <v>10</v>
      </c>
      <c r="C27" s="201" t="s">
        <v>371</v>
      </c>
      <c r="D27" s="130" t="s">
        <v>135</v>
      </c>
      <c r="E27" s="160" t="s">
        <v>97</v>
      </c>
      <c r="F27" s="161">
        <v>480024</v>
      </c>
      <c r="G27" s="160">
        <v>2066.02</v>
      </c>
      <c r="H27" s="16">
        <v>3.8399999999999997E-2</v>
      </c>
      <c r="I27" s="398"/>
      <c r="J27" s="398"/>
      <c r="K27" s="398"/>
      <c r="L27" s="418"/>
      <c r="M27" s="418"/>
      <c r="N27" s="358"/>
    </row>
    <row r="28" spans="1:14">
      <c r="A28" s="2" t="str">
        <f t="shared" si="0"/>
        <v>QLTEFINE242A01010</v>
      </c>
      <c r="B28" s="238">
        <f t="shared" si="1"/>
        <v>11</v>
      </c>
      <c r="C28" s="201" t="s">
        <v>321</v>
      </c>
      <c r="D28" s="130" t="s">
        <v>145</v>
      </c>
      <c r="E28" s="160" t="s">
        <v>74</v>
      </c>
      <c r="F28" s="161">
        <v>429957</v>
      </c>
      <c r="G28" s="160">
        <v>1896.11</v>
      </c>
      <c r="H28" s="16">
        <v>3.5200000000000002E-2</v>
      </c>
      <c r="I28" s="398"/>
      <c r="J28" s="398"/>
      <c r="K28" s="398"/>
      <c r="L28" s="418"/>
      <c r="M28" s="418"/>
      <c r="N28" s="358"/>
    </row>
    <row r="29" spans="1:14">
      <c r="A29" s="2" t="str">
        <f t="shared" si="0"/>
        <v>QLTEFINE090A01021</v>
      </c>
      <c r="B29" s="238">
        <f t="shared" si="1"/>
        <v>12</v>
      </c>
      <c r="C29" s="201" t="s">
        <v>299</v>
      </c>
      <c r="D29" s="130" t="s">
        <v>208</v>
      </c>
      <c r="E29" s="160" t="s">
        <v>64</v>
      </c>
      <c r="F29" s="161">
        <v>784686</v>
      </c>
      <c r="G29" s="160">
        <v>1887.56</v>
      </c>
      <c r="H29" s="16">
        <v>3.5099999999999999E-2</v>
      </c>
      <c r="I29" s="398"/>
      <c r="J29" s="398"/>
      <c r="K29" s="398"/>
      <c r="L29" s="418"/>
      <c r="M29" s="418"/>
      <c r="N29" s="358"/>
    </row>
    <row r="30" spans="1:14">
      <c r="A30" s="2" t="str">
        <f t="shared" si="0"/>
        <v>QLTEFINE062A01020</v>
      </c>
      <c r="B30" s="238">
        <f t="shared" si="1"/>
        <v>13</v>
      </c>
      <c r="C30" s="201" t="s">
        <v>215</v>
      </c>
      <c r="D30" s="130" t="s">
        <v>205</v>
      </c>
      <c r="E30" s="160" t="s">
        <v>64</v>
      </c>
      <c r="F30" s="161">
        <v>838432</v>
      </c>
      <c r="G30" s="160">
        <v>1834.49</v>
      </c>
      <c r="H30" s="16">
        <v>3.4099999999999998E-2</v>
      </c>
      <c r="I30" s="398"/>
      <c r="J30" s="398"/>
      <c r="K30" s="398"/>
      <c r="L30" s="418"/>
      <c r="M30" s="418"/>
      <c r="N30" s="358"/>
    </row>
    <row r="31" spans="1:14">
      <c r="A31" s="2" t="str">
        <f t="shared" si="0"/>
        <v>QLTEFINE213A01029</v>
      </c>
      <c r="B31" s="238">
        <f t="shared" si="1"/>
        <v>14</v>
      </c>
      <c r="C31" s="201" t="s">
        <v>309</v>
      </c>
      <c r="D31" s="251" t="s">
        <v>106</v>
      </c>
      <c r="E31" s="160" t="s">
        <v>66</v>
      </c>
      <c r="F31" s="348">
        <v>790026</v>
      </c>
      <c r="G31" s="349">
        <v>1708.83</v>
      </c>
      <c r="H31" s="252">
        <v>3.1699999999999999E-2</v>
      </c>
      <c r="I31" s="398"/>
      <c r="J31" s="398"/>
      <c r="K31" s="398"/>
      <c r="L31" s="418"/>
      <c r="M31" s="418"/>
      <c r="N31" s="358"/>
    </row>
    <row r="32" spans="1:14">
      <c r="A32" s="2" t="str">
        <f t="shared" si="0"/>
        <v>QLTEFINE302A01020</v>
      </c>
      <c r="B32" s="238">
        <f t="shared" si="1"/>
        <v>15</v>
      </c>
      <c r="C32" s="201" t="s">
        <v>320</v>
      </c>
      <c r="D32" s="130" t="s">
        <v>183</v>
      </c>
      <c r="E32" s="160" t="s">
        <v>182</v>
      </c>
      <c r="F32" s="161">
        <v>958016</v>
      </c>
      <c r="G32" s="160">
        <v>1621.92</v>
      </c>
      <c r="H32" s="16">
        <v>3.0099999999999998E-2</v>
      </c>
      <c r="I32" s="398"/>
      <c r="J32" s="398"/>
      <c r="K32" s="398"/>
      <c r="L32" s="418"/>
      <c r="M32" s="418"/>
      <c r="N32" s="358"/>
    </row>
    <row r="33" spans="1:14">
      <c r="A33" s="2" t="str">
        <f t="shared" si="0"/>
        <v>QLTEFINE129A01019</v>
      </c>
      <c r="B33" s="238">
        <f t="shared" si="1"/>
        <v>16</v>
      </c>
      <c r="C33" s="201" t="s">
        <v>292</v>
      </c>
      <c r="D33" s="130" t="s">
        <v>124</v>
      </c>
      <c r="E33" s="160" t="s">
        <v>76</v>
      </c>
      <c r="F33" s="161">
        <v>394638</v>
      </c>
      <c r="G33" s="160">
        <v>1519.95</v>
      </c>
      <c r="H33" s="16">
        <v>2.8199999999999999E-2</v>
      </c>
      <c r="I33" s="398"/>
      <c r="J33" s="398"/>
      <c r="K33" s="398"/>
      <c r="L33" s="418"/>
      <c r="M33" s="418"/>
      <c r="N33" s="358"/>
    </row>
    <row r="34" spans="1:14">
      <c r="A34" s="2" t="str">
        <f t="shared" si="0"/>
        <v>QLTEFINE081A01012</v>
      </c>
      <c r="B34" s="238">
        <f t="shared" si="1"/>
        <v>17</v>
      </c>
      <c r="C34" s="201" t="s">
        <v>314</v>
      </c>
      <c r="D34" s="130" t="s">
        <v>110</v>
      </c>
      <c r="E34" s="160" t="s">
        <v>72</v>
      </c>
      <c r="F34" s="161">
        <v>463588</v>
      </c>
      <c r="G34" s="160">
        <v>1492.52</v>
      </c>
      <c r="H34" s="16">
        <v>2.7699999999999999E-2</v>
      </c>
      <c r="I34" s="398"/>
      <c r="J34" s="398"/>
      <c r="K34" s="398"/>
      <c r="L34" s="418"/>
      <c r="M34" s="418"/>
      <c r="N34" s="358"/>
    </row>
    <row r="35" spans="1:14">
      <c r="A35" s="2" t="str">
        <f t="shared" si="0"/>
        <v>QLTEFINE752E01010</v>
      </c>
      <c r="B35" s="238">
        <f t="shared" si="1"/>
        <v>18</v>
      </c>
      <c r="C35" s="201" t="s">
        <v>310</v>
      </c>
      <c r="D35" s="130" t="s">
        <v>125</v>
      </c>
      <c r="E35" s="160" t="s">
        <v>70</v>
      </c>
      <c r="F35" s="161">
        <v>913744</v>
      </c>
      <c r="G35" s="160">
        <v>1490.32</v>
      </c>
      <c r="H35" s="16">
        <v>2.7699999999999999E-2</v>
      </c>
      <c r="I35" s="398"/>
      <c r="J35" s="398"/>
      <c r="K35" s="398"/>
      <c r="L35" s="418"/>
      <c r="M35" s="418"/>
      <c r="N35" s="358"/>
    </row>
    <row r="36" spans="1:14">
      <c r="A36" s="2" t="str">
        <f t="shared" si="0"/>
        <v>QLTEFINE877F01012</v>
      </c>
      <c r="B36" s="238">
        <f t="shared" si="1"/>
        <v>19</v>
      </c>
      <c r="C36" s="201" t="s">
        <v>322</v>
      </c>
      <c r="D36" s="130" t="s">
        <v>134</v>
      </c>
      <c r="E36" s="160" t="s">
        <v>70</v>
      </c>
      <c r="F36" s="161">
        <v>1923659</v>
      </c>
      <c r="G36" s="160">
        <v>1482.18</v>
      </c>
      <c r="H36" s="16">
        <v>2.75E-2</v>
      </c>
      <c r="I36" s="398"/>
      <c r="J36" s="398"/>
      <c r="K36" s="398"/>
      <c r="L36" s="418"/>
      <c r="M36" s="418"/>
      <c r="N36" s="358"/>
    </row>
    <row r="37" spans="1:14">
      <c r="A37" s="2" t="str">
        <f t="shared" si="0"/>
        <v>QLTEFINE059A01026</v>
      </c>
      <c r="B37" s="238">
        <f t="shared" si="1"/>
        <v>20</v>
      </c>
      <c r="C37" s="201" t="s">
        <v>289</v>
      </c>
      <c r="D37" s="130" t="s">
        <v>119</v>
      </c>
      <c r="E37" s="160" t="s">
        <v>75</v>
      </c>
      <c r="F37" s="161">
        <v>282023</v>
      </c>
      <c r="G37" s="160">
        <v>1412.94</v>
      </c>
      <c r="H37" s="16">
        <v>2.6200000000000001E-2</v>
      </c>
      <c r="I37" s="398"/>
      <c r="J37" s="398"/>
      <c r="K37" s="398"/>
      <c r="L37" s="418"/>
      <c r="M37" s="418"/>
      <c r="N37" s="358"/>
    </row>
    <row r="38" spans="1:14">
      <c r="A38" s="2" t="str">
        <f t="shared" si="0"/>
        <v>QLTEFINE075A01022</v>
      </c>
      <c r="B38" s="238">
        <f t="shared" si="1"/>
        <v>21</v>
      </c>
      <c r="C38" s="201" t="s">
        <v>317</v>
      </c>
      <c r="D38" s="130" t="s">
        <v>175</v>
      </c>
      <c r="E38" s="160" t="s">
        <v>63</v>
      </c>
      <c r="F38" s="161">
        <v>244113</v>
      </c>
      <c r="G38" s="160">
        <v>1362.03</v>
      </c>
      <c r="H38" s="16">
        <v>2.53E-2</v>
      </c>
      <c r="I38" s="398"/>
      <c r="J38" s="398"/>
      <c r="K38" s="398"/>
      <c r="L38" s="418"/>
      <c r="M38" s="418"/>
      <c r="N38" s="358"/>
    </row>
    <row r="39" spans="1:14">
      <c r="A39" s="2" t="str">
        <f t="shared" si="0"/>
        <v>QLTEFINE018A01030</v>
      </c>
      <c r="B39" s="238">
        <f t="shared" si="1"/>
        <v>22</v>
      </c>
      <c r="C39" s="201" t="s">
        <v>302</v>
      </c>
      <c r="D39" s="130" t="s">
        <v>103</v>
      </c>
      <c r="E39" s="160" t="s">
        <v>71</v>
      </c>
      <c r="F39" s="161">
        <v>83096</v>
      </c>
      <c r="G39" s="160">
        <v>1243.53</v>
      </c>
      <c r="H39" s="16">
        <v>2.3099999999999999E-2</v>
      </c>
      <c r="I39" s="398"/>
      <c r="J39" s="398"/>
      <c r="K39" s="398"/>
      <c r="L39" s="418"/>
      <c r="M39" s="418"/>
      <c r="N39" s="358"/>
    </row>
    <row r="40" spans="1:14">
      <c r="A40" s="2" t="str">
        <f t="shared" si="0"/>
        <v>QLTEFINE397D01024</v>
      </c>
      <c r="B40" s="238">
        <f t="shared" si="1"/>
        <v>23</v>
      </c>
      <c r="C40" s="201" t="s">
        <v>288</v>
      </c>
      <c r="D40" s="130" t="s">
        <v>109</v>
      </c>
      <c r="E40" s="160" t="s">
        <v>73</v>
      </c>
      <c r="F40" s="161">
        <v>329003</v>
      </c>
      <c r="G40" s="160">
        <v>1206.78</v>
      </c>
      <c r="H40" s="16">
        <v>2.24E-2</v>
      </c>
      <c r="I40" s="398"/>
      <c r="J40" s="398"/>
      <c r="K40" s="398"/>
      <c r="L40" s="418"/>
      <c r="M40" s="418"/>
      <c r="N40" s="358"/>
    </row>
    <row r="41" spans="1:14">
      <c r="A41" s="2" t="str">
        <f t="shared" si="0"/>
        <v>QLTEFINE237A01028</v>
      </c>
      <c r="B41" s="238">
        <f t="shared" si="1"/>
        <v>24</v>
      </c>
      <c r="C41" s="201" t="s">
        <v>301</v>
      </c>
      <c r="D41" s="251" t="s">
        <v>113</v>
      </c>
      <c r="E41" s="160" t="s">
        <v>64</v>
      </c>
      <c r="F41" s="161">
        <v>133648</v>
      </c>
      <c r="G41" s="160">
        <v>1020.2</v>
      </c>
      <c r="H41" s="252">
        <v>1.89E-2</v>
      </c>
      <c r="I41" s="398"/>
      <c r="J41" s="398"/>
      <c r="K41" s="398"/>
      <c r="L41" s="418"/>
      <c r="M41" s="418"/>
      <c r="N41" s="358"/>
    </row>
    <row r="42" spans="1:14">
      <c r="A42" s="2" t="str">
        <f t="shared" si="0"/>
        <v>QLTEFINE585B01010</v>
      </c>
      <c r="B42" s="238">
        <f t="shared" si="1"/>
        <v>25</v>
      </c>
      <c r="C42" s="201" t="s">
        <v>305</v>
      </c>
      <c r="D42" s="130" t="s">
        <v>121</v>
      </c>
      <c r="E42" s="160" t="s">
        <v>62</v>
      </c>
      <c r="F42" s="161">
        <v>23687</v>
      </c>
      <c r="G42" s="160">
        <v>991.82</v>
      </c>
      <c r="H42" s="16">
        <v>1.84E-2</v>
      </c>
      <c r="I42" s="398"/>
      <c r="J42" s="398"/>
      <c r="K42" s="398"/>
      <c r="L42" s="418"/>
      <c r="M42" s="418"/>
      <c r="N42" s="358"/>
    </row>
    <row r="43" spans="1:14">
      <c r="B43" s="238"/>
      <c r="C43" s="159"/>
      <c r="D43" s="130"/>
      <c r="E43" s="256"/>
      <c r="F43" s="161"/>
      <c r="G43" s="160"/>
      <c r="H43" s="16"/>
      <c r="I43" s="398"/>
      <c r="J43" s="398"/>
      <c r="K43" s="398"/>
      <c r="L43" s="398"/>
    </row>
    <row r="44" spans="1:14">
      <c r="B44" s="238" t="s">
        <v>10</v>
      </c>
      <c r="C44" s="21" t="s">
        <v>39</v>
      </c>
      <c r="D44" s="21"/>
      <c r="E44" s="15" t="s">
        <v>79</v>
      </c>
      <c r="F44" s="68" t="s">
        <v>9</v>
      </c>
      <c r="G44" s="68" t="s">
        <v>9</v>
      </c>
      <c r="H44" s="202" t="s">
        <v>9</v>
      </c>
      <c r="I44" s="400"/>
      <c r="J44" s="400"/>
      <c r="K44" s="400"/>
      <c r="L44" s="400"/>
    </row>
    <row r="45" spans="1:14">
      <c r="B45" s="238"/>
      <c r="C45" s="14"/>
      <c r="D45" s="14"/>
      <c r="E45" s="15" t="s">
        <v>79</v>
      </c>
      <c r="F45" s="15"/>
      <c r="G45" s="15"/>
      <c r="H45" s="16"/>
      <c r="I45" s="398"/>
      <c r="J45" s="398"/>
      <c r="K45" s="398"/>
      <c r="L45" s="398"/>
    </row>
    <row r="46" spans="1:14" ht="12" customHeight="1">
      <c r="B46" s="238"/>
      <c r="C46" s="21" t="s">
        <v>51</v>
      </c>
      <c r="D46" s="21"/>
      <c r="E46" s="15" t="s">
        <v>79</v>
      </c>
      <c r="F46" s="170"/>
      <c r="G46" s="54">
        <v>51091.189999999995</v>
      </c>
      <c r="H46" s="59">
        <v>0.94879999999999987</v>
      </c>
      <c r="I46" s="401"/>
      <c r="J46" s="401"/>
      <c r="K46" s="401"/>
      <c r="L46" s="401"/>
    </row>
    <row r="47" spans="1:14">
      <c r="B47" s="238"/>
      <c r="C47" s="14"/>
      <c r="D47" s="14"/>
      <c r="E47" s="15" t="s">
        <v>79</v>
      </c>
      <c r="F47" s="54"/>
      <c r="G47" s="54"/>
      <c r="H47" s="59"/>
      <c r="I47" s="401"/>
      <c r="J47" s="401"/>
      <c r="K47" s="401"/>
      <c r="L47" s="401"/>
    </row>
    <row r="48" spans="1:14">
      <c r="B48" s="253"/>
      <c r="C48" s="21" t="s">
        <v>56</v>
      </c>
      <c r="D48" s="21"/>
      <c r="E48" s="54"/>
      <c r="F48" s="54"/>
      <c r="G48" s="54"/>
      <c r="H48" s="59"/>
      <c r="I48" s="401"/>
      <c r="J48" s="401"/>
      <c r="K48" s="401"/>
      <c r="L48" s="401"/>
    </row>
    <row r="49" spans="1:14">
      <c r="B49" s="253"/>
      <c r="C49" s="21"/>
      <c r="D49" s="21"/>
      <c r="E49" s="54"/>
      <c r="F49" s="54"/>
      <c r="G49" s="54"/>
      <c r="H49" s="59"/>
      <c r="I49" s="401"/>
      <c r="J49" s="401"/>
      <c r="K49" s="401"/>
      <c r="L49" s="401"/>
    </row>
    <row r="50" spans="1:14">
      <c r="B50" s="238" t="s">
        <v>7</v>
      </c>
      <c r="C50" s="21" t="s">
        <v>8</v>
      </c>
      <c r="D50" s="21"/>
      <c r="E50" s="54" t="s">
        <v>79</v>
      </c>
      <c r="F50" s="197" t="s">
        <v>9</v>
      </c>
      <c r="G50" s="197" t="s">
        <v>9</v>
      </c>
      <c r="H50" s="198" t="s">
        <v>9</v>
      </c>
      <c r="I50" s="402"/>
      <c r="J50" s="402"/>
      <c r="K50" s="402"/>
      <c r="L50" s="402"/>
    </row>
    <row r="51" spans="1:14">
      <c r="B51" s="238" t="s">
        <v>10</v>
      </c>
      <c r="C51" s="21" t="s">
        <v>11</v>
      </c>
      <c r="D51" s="21"/>
      <c r="E51" s="54" t="s">
        <v>79</v>
      </c>
      <c r="F51" s="197" t="s">
        <v>9</v>
      </c>
      <c r="G51" s="197" t="s">
        <v>9</v>
      </c>
      <c r="H51" s="198" t="s">
        <v>9</v>
      </c>
      <c r="I51" s="402"/>
      <c r="J51" s="402"/>
      <c r="K51" s="402"/>
      <c r="L51" s="402"/>
    </row>
    <row r="52" spans="1:14">
      <c r="B52" s="238" t="s">
        <v>12</v>
      </c>
      <c r="C52" s="9" t="s">
        <v>13</v>
      </c>
      <c r="D52" s="9"/>
      <c r="E52" s="54" t="s">
        <v>79</v>
      </c>
      <c r="F52" s="197" t="s">
        <v>9</v>
      </c>
      <c r="G52" s="197" t="s">
        <v>9</v>
      </c>
      <c r="H52" s="198" t="s">
        <v>9</v>
      </c>
      <c r="I52" s="402"/>
      <c r="J52" s="402"/>
      <c r="K52" s="402"/>
      <c r="L52" s="402"/>
    </row>
    <row r="53" spans="1:14">
      <c r="B53" s="238"/>
      <c r="C53" s="21" t="s">
        <v>80</v>
      </c>
      <c r="D53" s="21"/>
      <c r="E53" s="54" t="s">
        <v>79</v>
      </c>
      <c r="F53" s="84"/>
      <c r="G53" s="84" t="s">
        <v>9</v>
      </c>
      <c r="H53" s="85" t="s">
        <v>9</v>
      </c>
      <c r="I53" s="403"/>
      <c r="J53" s="403"/>
      <c r="K53" s="403"/>
      <c r="L53" s="403"/>
    </row>
    <row r="54" spans="1:14">
      <c r="B54" s="238"/>
      <c r="C54" s="21"/>
      <c r="D54" s="21"/>
      <c r="E54" s="54" t="s">
        <v>79</v>
      </c>
      <c r="F54" s="54"/>
      <c r="G54" s="54"/>
      <c r="H54" s="59"/>
      <c r="I54" s="401"/>
      <c r="J54" s="401"/>
      <c r="K54" s="401"/>
      <c r="L54" s="401"/>
    </row>
    <row r="55" spans="1:14">
      <c r="B55" s="238"/>
      <c r="C55" s="21" t="s">
        <v>57</v>
      </c>
      <c r="D55" s="21"/>
      <c r="E55" s="54" t="s">
        <v>79</v>
      </c>
      <c r="F55" s="84"/>
      <c r="G55" s="84"/>
      <c r="H55" s="85"/>
      <c r="I55" s="403"/>
      <c r="J55" s="403"/>
      <c r="K55" s="403"/>
      <c r="L55" s="403"/>
    </row>
    <row r="56" spans="1:14">
      <c r="B56" s="238"/>
      <c r="C56" s="21"/>
      <c r="D56" s="21"/>
      <c r="E56" s="54"/>
      <c r="F56" s="84"/>
      <c r="G56" s="84"/>
      <c r="H56" s="85"/>
      <c r="I56" s="403"/>
      <c r="J56" s="403"/>
      <c r="K56" s="403"/>
      <c r="L56" s="403"/>
    </row>
    <row r="57" spans="1:14">
      <c r="B57" s="238" t="s">
        <v>7</v>
      </c>
      <c r="C57" s="158" t="s">
        <v>181</v>
      </c>
      <c r="D57" s="21"/>
      <c r="E57" s="54"/>
      <c r="F57" s="84"/>
      <c r="G57" s="84"/>
      <c r="H57" s="85"/>
      <c r="I57" s="403"/>
      <c r="J57" s="403"/>
      <c r="K57" s="403"/>
      <c r="L57" s="403"/>
    </row>
    <row r="58" spans="1:14">
      <c r="A58" s="2" t="str">
        <f>+$A$16&amp;D58</f>
        <v>QLTEFIN002015Z188</v>
      </c>
      <c r="B58" s="238">
        <v>1</v>
      </c>
      <c r="C58" s="14" t="s">
        <v>323</v>
      </c>
      <c r="D58" s="14" t="s">
        <v>277</v>
      </c>
      <c r="E58" s="15" t="s">
        <v>174</v>
      </c>
      <c r="F58" s="161">
        <v>50000</v>
      </c>
      <c r="G58" s="160">
        <v>48.69</v>
      </c>
      <c r="H58" s="16">
        <v>8.9999999999999998E-4</v>
      </c>
      <c r="I58" s="398"/>
      <c r="J58" s="398"/>
      <c r="K58" s="398"/>
      <c r="L58" s="418"/>
      <c r="M58" s="418"/>
      <c r="N58" s="358"/>
    </row>
    <row r="59" spans="1:14">
      <c r="B59" s="238"/>
      <c r="C59" s="14"/>
      <c r="D59" s="14"/>
      <c r="E59" s="15"/>
      <c r="F59" s="54"/>
      <c r="G59" s="15"/>
      <c r="H59" s="16"/>
      <c r="I59" s="398"/>
      <c r="J59" s="398"/>
      <c r="K59" s="398"/>
      <c r="L59" s="398"/>
    </row>
    <row r="60" spans="1:14" s="24" customFormat="1">
      <c r="B60" s="253"/>
      <c r="C60" s="21" t="s">
        <v>202</v>
      </c>
      <c r="D60" s="21"/>
      <c r="E60" s="54"/>
      <c r="F60" s="54"/>
      <c r="G60" s="54">
        <v>48.69</v>
      </c>
      <c r="H60" s="59">
        <v>8.9999999999999998E-4</v>
      </c>
      <c r="I60" s="401"/>
      <c r="J60" s="401"/>
      <c r="K60" s="401"/>
      <c r="L60" s="401"/>
    </row>
    <row r="61" spans="1:14">
      <c r="B61" s="238"/>
      <c r="C61" s="21"/>
      <c r="D61" s="21"/>
      <c r="E61" s="54"/>
      <c r="F61" s="84"/>
      <c r="G61" s="84"/>
      <c r="H61" s="85"/>
      <c r="I61" s="403"/>
      <c r="J61" s="403"/>
      <c r="K61" s="403"/>
      <c r="L61" s="403"/>
    </row>
    <row r="62" spans="1:14">
      <c r="A62" s="2" t="s">
        <v>348</v>
      </c>
      <c r="B62" s="238" t="s">
        <v>10</v>
      </c>
      <c r="C62" s="21" t="s">
        <v>82</v>
      </c>
      <c r="D62" s="21"/>
      <c r="E62" s="54" t="s">
        <v>79</v>
      </c>
      <c r="F62" s="84"/>
      <c r="G62" s="160">
        <v>2640.55</v>
      </c>
      <c r="H62" s="16">
        <v>4.9000000000000002E-2</v>
      </c>
      <c r="I62" s="398"/>
      <c r="J62" s="398"/>
      <c r="K62" s="398"/>
      <c r="L62" s="418"/>
      <c r="M62" s="418"/>
      <c r="N62" s="358"/>
    </row>
    <row r="63" spans="1:14">
      <c r="B63" s="46"/>
      <c r="C63" s="14"/>
      <c r="D63" s="14"/>
      <c r="E63" s="15" t="s">
        <v>79</v>
      </c>
      <c r="F63" s="54"/>
      <c r="G63" s="54"/>
      <c r="H63" s="59"/>
      <c r="I63" s="401"/>
      <c r="J63" s="401"/>
      <c r="K63" s="401"/>
      <c r="L63" s="401"/>
    </row>
    <row r="64" spans="1:14">
      <c r="B64" s="46"/>
      <c r="C64" s="99" t="s">
        <v>84</v>
      </c>
      <c r="D64" s="14"/>
      <c r="E64" s="15"/>
      <c r="F64" s="54"/>
      <c r="G64" s="54">
        <v>2689.2400000000002</v>
      </c>
      <c r="H64" s="59">
        <v>4.99E-2</v>
      </c>
      <c r="I64" s="401"/>
      <c r="J64" s="401"/>
      <c r="K64" s="401"/>
      <c r="L64" s="401"/>
    </row>
    <row r="65" spans="1:25">
      <c r="B65" s="46"/>
      <c r="C65" s="14"/>
      <c r="D65" s="14"/>
      <c r="E65" s="15"/>
      <c r="F65" s="54"/>
      <c r="G65" s="54"/>
      <c r="H65" s="59"/>
      <c r="I65" s="401"/>
      <c r="J65" s="401"/>
      <c r="K65" s="401"/>
      <c r="L65" s="401"/>
    </row>
    <row r="66" spans="1:25">
      <c r="B66" s="46"/>
      <c r="C66" s="9" t="s">
        <v>83</v>
      </c>
      <c r="D66" s="9"/>
      <c r="E66" s="15" t="s">
        <v>79</v>
      </c>
      <c r="F66" s="54"/>
      <c r="G66" s="54"/>
      <c r="H66" s="59"/>
      <c r="I66" s="401"/>
      <c r="J66" s="401"/>
      <c r="K66" s="401"/>
      <c r="L66" s="401"/>
    </row>
    <row r="67" spans="1:25">
      <c r="B67" s="46"/>
      <c r="C67" s="14" t="s">
        <v>35</v>
      </c>
      <c r="D67" s="14"/>
      <c r="E67" s="15" t="s">
        <v>79</v>
      </c>
      <c r="F67" s="54"/>
      <c r="G67" s="265">
        <v>57.790000000008149</v>
      </c>
      <c r="H67" s="205">
        <v>1.3000000000000789E-3</v>
      </c>
      <c r="I67" s="404"/>
      <c r="J67" s="398"/>
      <c r="K67" s="398"/>
      <c r="L67" s="418"/>
      <c r="M67" s="418"/>
      <c r="N67" s="358"/>
    </row>
    <row r="68" spans="1:25">
      <c r="B68" s="46"/>
      <c r="C68" s="21"/>
      <c r="D68" s="21"/>
      <c r="E68" s="15"/>
      <c r="F68" s="15"/>
      <c r="G68" s="14"/>
      <c r="H68" s="61"/>
      <c r="I68" s="1"/>
      <c r="J68" s="1"/>
      <c r="K68" s="1"/>
      <c r="L68" s="1"/>
    </row>
    <row r="69" spans="1:25" s="24" customFormat="1">
      <c r="A69" s="24" t="s">
        <v>243</v>
      </c>
      <c r="B69" s="52"/>
      <c r="C69" s="21" t="s">
        <v>14</v>
      </c>
      <c r="D69" s="21"/>
      <c r="E69" s="54"/>
      <c r="F69" s="54"/>
      <c r="G69" s="172">
        <v>53838.22</v>
      </c>
      <c r="H69" s="59">
        <v>1</v>
      </c>
      <c r="I69" s="401"/>
      <c r="J69" s="398"/>
      <c r="K69" s="398"/>
      <c r="L69" s="418"/>
      <c r="M69" s="418"/>
      <c r="N69" s="358"/>
      <c r="O69" s="2"/>
      <c r="P69" s="2"/>
      <c r="Q69" s="2"/>
      <c r="R69" s="2"/>
      <c r="S69" s="2"/>
      <c r="T69" s="2"/>
      <c r="X69" s="2"/>
      <c r="Y69" s="2"/>
    </row>
    <row r="70" spans="1:25" ht="13.5" thickBot="1">
      <c r="B70" s="72"/>
      <c r="C70" s="73"/>
      <c r="D70" s="73"/>
      <c r="E70" s="74"/>
      <c r="F70" s="74"/>
      <c r="G70" s="73"/>
      <c r="H70" s="75"/>
      <c r="I70" s="1"/>
      <c r="J70" s="1"/>
      <c r="K70" s="1"/>
      <c r="L70" s="1"/>
    </row>
    <row r="71" spans="1:25">
      <c r="B71" s="146"/>
      <c r="C71" s="110"/>
      <c r="D71" s="110"/>
      <c r="E71" s="287"/>
      <c r="F71" s="287"/>
      <c r="G71" s="110"/>
      <c r="H71" s="141"/>
      <c r="I71" s="110"/>
      <c r="J71" s="110"/>
      <c r="K71" s="110"/>
      <c r="L71" s="110"/>
    </row>
    <row r="72" spans="1:25">
      <c r="B72" s="3" t="s">
        <v>15</v>
      </c>
      <c r="C72" s="4"/>
      <c r="D72" s="4"/>
      <c r="E72" s="4"/>
      <c r="F72" s="4"/>
      <c r="G72" s="4"/>
      <c r="H72" s="41"/>
      <c r="I72" s="4"/>
      <c r="J72" s="4"/>
      <c r="K72" s="4"/>
      <c r="L72" s="4"/>
    </row>
    <row r="73" spans="1:25">
      <c r="B73" s="193" t="s">
        <v>16</v>
      </c>
      <c r="C73" s="110" t="s">
        <v>372</v>
      </c>
      <c r="D73" s="110"/>
      <c r="E73" s="4"/>
      <c r="F73" s="4"/>
      <c r="G73" s="4"/>
      <c r="H73" s="41"/>
      <c r="I73" s="4"/>
      <c r="J73" s="4"/>
      <c r="K73" s="4"/>
      <c r="L73" s="4"/>
    </row>
    <row r="74" spans="1:25">
      <c r="B74" s="193" t="s">
        <v>17</v>
      </c>
      <c r="C74" s="110" t="s">
        <v>189</v>
      </c>
      <c r="D74" s="110"/>
      <c r="E74" s="4"/>
      <c r="F74" s="4"/>
      <c r="G74" s="110"/>
      <c r="H74" s="141"/>
      <c r="I74" s="110"/>
      <c r="J74" s="110"/>
      <c r="K74" s="110"/>
      <c r="L74" s="110"/>
    </row>
    <row r="75" spans="1:25">
      <c r="B75" s="193" t="s">
        <v>18</v>
      </c>
      <c r="C75" s="110" t="s">
        <v>19</v>
      </c>
      <c r="D75" s="110"/>
      <c r="E75" s="4"/>
      <c r="F75" s="4"/>
      <c r="G75" s="110"/>
      <c r="H75" s="141"/>
      <c r="I75" s="110"/>
      <c r="J75" s="110"/>
      <c r="K75" s="110"/>
      <c r="L75" s="110"/>
    </row>
    <row r="76" spans="1:25">
      <c r="B76" s="193"/>
      <c r="C76" s="380" t="s">
        <v>173</v>
      </c>
      <c r="D76" s="381" t="s">
        <v>373</v>
      </c>
      <c r="E76" s="4"/>
      <c r="F76" s="4"/>
      <c r="G76" s="110"/>
      <c r="H76" s="145"/>
      <c r="I76" s="405"/>
      <c r="J76" s="405"/>
      <c r="K76" s="405"/>
      <c r="L76" s="405"/>
    </row>
    <row r="77" spans="1:25">
      <c r="A77" s="2" t="s">
        <v>253</v>
      </c>
      <c r="B77" s="193"/>
      <c r="C77" s="369" t="s">
        <v>21</v>
      </c>
      <c r="D77" s="386">
        <v>42.3</v>
      </c>
      <c r="E77" s="4"/>
      <c r="F77" s="4"/>
      <c r="G77" s="110"/>
      <c r="H77" s="141"/>
      <c r="I77" s="110"/>
      <c r="J77" s="110"/>
      <c r="K77" s="110"/>
      <c r="L77" s="110"/>
    </row>
    <row r="78" spans="1:25" ht="12.75" customHeight="1">
      <c r="A78" s="2" t="s">
        <v>252</v>
      </c>
      <c r="B78" s="193"/>
      <c r="C78" s="369" t="s">
        <v>22</v>
      </c>
      <c r="D78" s="386">
        <v>42.66</v>
      </c>
      <c r="E78" s="4"/>
      <c r="F78" s="4"/>
      <c r="G78" s="110"/>
      <c r="H78" s="141"/>
      <c r="I78" s="110"/>
      <c r="J78" s="110"/>
      <c r="K78" s="110"/>
      <c r="L78" s="110"/>
    </row>
    <row r="79" spans="1:25" ht="12.75" customHeight="1">
      <c r="B79" s="193" t="s">
        <v>23</v>
      </c>
      <c r="C79" s="110" t="s">
        <v>374</v>
      </c>
      <c r="D79" s="110"/>
      <c r="E79" s="4"/>
      <c r="F79" s="4"/>
      <c r="G79" s="4"/>
      <c r="H79" s="41"/>
      <c r="I79" s="4"/>
      <c r="J79" s="4"/>
      <c r="K79" s="4"/>
      <c r="L79" s="4"/>
    </row>
    <row r="80" spans="1:25" ht="12.75" customHeight="1">
      <c r="B80" s="193" t="s">
        <v>24</v>
      </c>
      <c r="C80" s="110" t="s">
        <v>375</v>
      </c>
      <c r="D80" s="110"/>
      <c r="E80" s="4"/>
      <c r="F80" s="4"/>
      <c r="G80" s="4"/>
      <c r="H80" s="41"/>
      <c r="I80" s="4"/>
      <c r="J80" s="4"/>
      <c r="K80" s="4"/>
      <c r="L80" s="4"/>
    </row>
    <row r="81" spans="2:12" ht="12.75" customHeight="1">
      <c r="B81" s="193" t="s">
        <v>25</v>
      </c>
      <c r="C81" s="110" t="s">
        <v>376</v>
      </c>
      <c r="D81" s="110"/>
      <c r="E81" s="4"/>
      <c r="F81" s="4"/>
      <c r="G81" s="4"/>
      <c r="H81" s="41"/>
      <c r="I81" s="4"/>
      <c r="J81" s="4"/>
      <c r="K81" s="4"/>
      <c r="L81" s="4"/>
    </row>
    <row r="82" spans="2:12" ht="12.75" customHeight="1">
      <c r="B82" s="193" t="s">
        <v>26</v>
      </c>
      <c r="C82" s="110" t="s">
        <v>190</v>
      </c>
      <c r="D82" s="110"/>
      <c r="E82" s="4"/>
      <c r="F82" s="4"/>
      <c r="G82" s="4"/>
      <c r="H82" s="41"/>
      <c r="I82" s="4"/>
      <c r="J82" s="4"/>
      <c r="K82" s="4"/>
      <c r="L82" s="4"/>
    </row>
    <row r="83" spans="2:12" ht="12.75" customHeight="1">
      <c r="B83" s="193" t="s">
        <v>27</v>
      </c>
      <c r="C83" s="1" t="s">
        <v>349</v>
      </c>
      <c r="D83" s="110"/>
      <c r="E83" s="4"/>
      <c r="F83" s="4"/>
      <c r="G83" s="4"/>
      <c r="H83" s="41"/>
      <c r="I83" s="4"/>
      <c r="J83" s="4"/>
      <c r="K83" s="4"/>
      <c r="L83" s="4"/>
    </row>
    <row r="84" spans="2:12" ht="12.75" customHeight="1">
      <c r="B84" s="193" t="s">
        <v>37</v>
      </c>
      <c r="C84" s="110" t="s">
        <v>191</v>
      </c>
      <c r="D84" s="110"/>
      <c r="E84" s="4"/>
      <c r="F84" s="4"/>
      <c r="G84" s="4"/>
      <c r="H84" s="41"/>
      <c r="I84" s="4"/>
      <c r="J84" s="4"/>
      <c r="K84" s="4"/>
      <c r="L84" s="4"/>
    </row>
    <row r="85" spans="2:12" ht="12.75" customHeight="1">
      <c r="B85" s="193" t="s">
        <v>53</v>
      </c>
      <c r="C85" s="110" t="s">
        <v>192</v>
      </c>
      <c r="D85" s="110"/>
      <c r="E85" s="4"/>
      <c r="F85" s="4"/>
      <c r="G85" s="4"/>
      <c r="H85" s="41"/>
      <c r="I85" s="4"/>
      <c r="J85" s="4"/>
      <c r="K85" s="4"/>
      <c r="L85" s="4"/>
    </row>
    <row r="86" spans="2:12" ht="12.75" customHeight="1">
      <c r="B86" s="193" t="s">
        <v>54</v>
      </c>
      <c r="C86" s="1" t="s">
        <v>377</v>
      </c>
      <c r="D86" s="110"/>
      <c r="E86" s="1"/>
      <c r="F86" s="4"/>
      <c r="G86" s="4"/>
      <c r="H86" s="41"/>
      <c r="I86" s="4"/>
      <c r="J86" s="4"/>
      <c r="K86" s="4"/>
      <c r="L86" s="4"/>
    </row>
    <row r="87" spans="2:12" ht="12.75" customHeight="1">
      <c r="B87" s="193"/>
      <c r="C87" s="110"/>
      <c r="D87" s="110"/>
      <c r="E87" s="4"/>
      <c r="F87" s="4"/>
      <c r="G87" s="4"/>
      <c r="H87" s="41"/>
      <c r="I87" s="4"/>
      <c r="J87" s="4"/>
      <c r="K87" s="4"/>
      <c r="L87" s="4"/>
    </row>
    <row r="88" spans="2:12" s="24" customFormat="1" ht="12.75" customHeight="1">
      <c r="B88" s="352" t="s">
        <v>28</v>
      </c>
      <c r="C88" s="350" t="s">
        <v>29</v>
      </c>
      <c r="D88" s="110"/>
      <c r="E88" s="4"/>
      <c r="F88" s="4"/>
      <c r="G88" s="4"/>
      <c r="H88" s="41"/>
      <c r="I88" s="4"/>
      <c r="J88" s="4"/>
      <c r="K88" s="4"/>
      <c r="L88" s="4"/>
    </row>
    <row r="89" spans="2:12" s="24" customFormat="1" ht="12.75" customHeight="1">
      <c r="B89" s="352" t="s">
        <v>280</v>
      </c>
      <c r="C89" s="350"/>
      <c r="D89" s="110"/>
      <c r="E89" s="4"/>
      <c r="F89" s="4"/>
      <c r="G89" s="4"/>
      <c r="H89" s="41"/>
      <c r="I89" s="4"/>
      <c r="J89" s="4"/>
      <c r="K89" s="4"/>
      <c r="L89" s="4"/>
    </row>
    <row r="90" spans="2:12" s="24" customFormat="1" ht="12.75" customHeight="1">
      <c r="B90" s="352" t="s">
        <v>47</v>
      </c>
      <c r="C90" s="350" t="s">
        <v>48</v>
      </c>
      <c r="D90" s="110"/>
      <c r="E90" s="4"/>
      <c r="F90" s="4"/>
      <c r="G90" s="4"/>
      <c r="H90" s="41"/>
      <c r="I90" s="4"/>
      <c r="J90" s="4"/>
      <c r="K90" s="4"/>
      <c r="L90" s="4"/>
    </row>
    <row r="91" spans="2:12" ht="12.75" customHeight="1">
      <c r="B91" s="353" t="s">
        <v>40</v>
      </c>
      <c r="C91" s="350" t="s">
        <v>41</v>
      </c>
      <c r="D91" s="110"/>
      <c r="E91" s="110"/>
      <c r="F91" s="110"/>
      <c r="G91" s="110"/>
      <c r="H91" s="141"/>
      <c r="I91" s="110"/>
      <c r="J91" s="110"/>
      <c r="K91" s="110"/>
      <c r="L91" s="110"/>
    </row>
    <row r="92" spans="2:12" ht="12.75" customHeight="1" thickBot="1">
      <c r="B92" s="147"/>
      <c r="C92" s="148"/>
      <c r="D92" s="148"/>
      <c r="E92" s="149"/>
      <c r="F92" s="150"/>
      <c r="G92" s="148"/>
      <c r="H92" s="151"/>
      <c r="I92" s="110"/>
      <c r="J92" s="110"/>
      <c r="K92" s="110"/>
      <c r="L92" s="110"/>
    </row>
    <row r="93" spans="2:12" ht="12.75" customHeight="1">
      <c r="E93" s="17"/>
    </row>
    <row r="94" spans="2:12" ht="12.75" customHeight="1"/>
    <row r="95" spans="2:12" ht="12.75" customHeight="1"/>
    <row r="96" spans="2: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sheetData>
  <sortState ref="C18:H41">
    <sortCondition descending="1" ref="G18:G41"/>
  </sortState>
  <mergeCells count="6">
    <mergeCell ref="B10:H10"/>
    <mergeCell ref="B5:H6"/>
    <mergeCell ref="B1:H1"/>
    <mergeCell ref="B3:H3"/>
    <mergeCell ref="B4:H4"/>
    <mergeCell ref="B8:H8"/>
  </mergeCells>
  <conditionalFormatting sqref="O1:T1048576">
    <cfRule type="containsText" dxfId="4" priority="1" operator="containsText" text="FALSE">
      <formula>NOT(ISERROR(SEARCH("FALSE",O1)))</formula>
    </cfRule>
  </conditionalFormatting>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A79"/>
  <sheetViews>
    <sheetView topLeftCell="B1" zoomScale="90" zoomScaleNormal="90" workbookViewId="0">
      <selection activeCell="B12" sqref="B12:H79"/>
    </sheetView>
  </sheetViews>
  <sheetFormatPr defaultColWidth="16.7109375" defaultRowHeight="12.75"/>
  <cols>
    <col min="1" max="1" width="16.140625" style="302" hidden="1" customWidth="1"/>
    <col min="2" max="2" width="7" style="124" customWidth="1"/>
    <col min="3" max="3" width="50.7109375" style="124" customWidth="1"/>
    <col min="4" max="6" width="16.7109375" style="302" customWidth="1"/>
    <col min="7" max="7" width="19.7109375" style="302" bestFit="1" customWidth="1"/>
    <col min="8" max="11" width="16.7109375" style="302" customWidth="1"/>
    <col min="12" max="12" width="16.7109375" style="321" customWidth="1"/>
    <col min="13" max="14" width="16.7109375" style="302" customWidth="1"/>
    <col min="15" max="15" width="9.5703125" style="302" customWidth="1"/>
    <col min="16" max="20" width="8.140625" style="302" customWidth="1"/>
    <col min="21" max="21" width="8.140625" style="354" customWidth="1"/>
    <col min="22" max="25" width="8.140625" style="302" customWidth="1"/>
    <col min="26" max="27" width="8.85546875" style="302" customWidth="1"/>
    <col min="28" max="30" width="16.7109375" style="302" customWidth="1"/>
    <col min="31" max="16384" width="16.7109375" style="302"/>
  </cols>
  <sheetData>
    <row r="1" spans="1:14">
      <c r="B1" s="468" t="s">
        <v>0</v>
      </c>
      <c r="C1" s="469"/>
      <c r="D1" s="469"/>
      <c r="E1" s="469"/>
      <c r="F1" s="469"/>
      <c r="G1" s="469"/>
      <c r="H1" s="470"/>
      <c r="I1" s="395"/>
      <c r="J1" s="395"/>
      <c r="K1" s="395"/>
      <c r="L1" s="425"/>
      <c r="M1" s="395"/>
      <c r="N1" s="395"/>
    </row>
    <row r="2" spans="1:14">
      <c r="B2" s="90"/>
      <c r="H2" s="303"/>
    </row>
    <row r="3" spans="1:14">
      <c r="B3" s="471" t="s">
        <v>1</v>
      </c>
      <c r="C3" s="472"/>
      <c r="D3" s="472"/>
      <c r="E3" s="472"/>
      <c r="F3" s="472"/>
      <c r="G3" s="472"/>
      <c r="H3" s="473"/>
      <c r="I3" s="394"/>
      <c r="J3" s="394"/>
      <c r="K3" s="394"/>
      <c r="L3" s="426"/>
      <c r="M3" s="394"/>
      <c r="N3" s="394"/>
    </row>
    <row r="4" spans="1:14">
      <c r="B4" s="471" t="s">
        <v>2</v>
      </c>
      <c r="C4" s="472"/>
      <c r="D4" s="472"/>
      <c r="E4" s="472"/>
      <c r="F4" s="472"/>
      <c r="G4" s="472"/>
      <c r="H4" s="473"/>
      <c r="I4" s="394"/>
      <c r="J4" s="394"/>
      <c r="K4" s="394"/>
      <c r="L4" s="426"/>
      <c r="M4" s="394"/>
      <c r="N4" s="394"/>
    </row>
    <row r="5" spans="1:14" ht="15" customHeight="1">
      <c r="B5" s="458" t="s">
        <v>136</v>
      </c>
      <c r="C5" s="459"/>
      <c r="D5" s="459"/>
      <c r="E5" s="459"/>
      <c r="F5" s="459"/>
      <c r="G5" s="459"/>
      <c r="H5" s="460"/>
      <c r="I5" s="392"/>
      <c r="J5" s="392"/>
      <c r="K5" s="392"/>
      <c r="L5" s="427"/>
      <c r="M5" s="392"/>
      <c r="N5" s="392"/>
    </row>
    <row r="6" spans="1:14">
      <c r="B6" s="458"/>
      <c r="C6" s="459"/>
      <c r="D6" s="459"/>
      <c r="E6" s="459"/>
      <c r="F6" s="459"/>
      <c r="G6" s="459"/>
      <c r="H6" s="460"/>
      <c r="I6" s="392"/>
      <c r="J6" s="392"/>
      <c r="K6" s="392"/>
      <c r="L6" s="427"/>
      <c r="M6" s="392"/>
      <c r="N6" s="392"/>
    </row>
    <row r="7" spans="1:14">
      <c r="B7" s="90"/>
      <c r="H7" s="303"/>
    </row>
    <row r="8" spans="1:14">
      <c r="B8" s="474" t="s">
        <v>92</v>
      </c>
      <c r="C8" s="475"/>
      <c r="D8" s="475"/>
      <c r="E8" s="475"/>
      <c r="F8" s="475"/>
      <c r="G8" s="475"/>
      <c r="H8" s="476"/>
      <c r="I8" s="395"/>
      <c r="J8" s="395"/>
      <c r="K8" s="395"/>
      <c r="L8" s="425"/>
      <c r="M8" s="395"/>
      <c r="N8" s="395"/>
    </row>
    <row r="9" spans="1:14" ht="7.5" customHeight="1">
      <c r="B9" s="90"/>
      <c r="H9" s="303"/>
    </row>
    <row r="10" spans="1:14" ht="13.5" customHeight="1">
      <c r="B10" s="477" t="str">
        <f>"Monthly Portfolio Statement of the Quantum Liquid Fund for the period ended "&amp;TEXT(Index!C23,"mmmmmmmmmm dd, yyyy")</f>
        <v>Monthly Portfolio Statement of the Quantum Liquid Fund for the period ended June 30, 2016</v>
      </c>
      <c r="C10" s="478"/>
      <c r="D10" s="478"/>
      <c r="E10" s="478"/>
      <c r="F10" s="478"/>
      <c r="G10" s="478"/>
      <c r="H10" s="479"/>
      <c r="I10" s="396"/>
      <c r="J10" s="396"/>
      <c r="K10" s="396"/>
      <c r="L10" s="428"/>
      <c r="M10" s="396"/>
      <c r="N10" s="396"/>
    </row>
    <row r="11" spans="1:14" ht="13.5" thickBot="1">
      <c r="B11" s="92"/>
      <c r="C11" s="136"/>
      <c r="D11" s="304"/>
      <c r="E11" s="304"/>
      <c r="F11" s="304"/>
      <c r="G11" s="304"/>
      <c r="H11" s="305"/>
    </row>
    <row r="12" spans="1:14">
      <c r="B12" s="306" t="s">
        <v>3</v>
      </c>
      <c r="C12" s="307" t="s">
        <v>4</v>
      </c>
      <c r="D12" s="308" t="s">
        <v>98</v>
      </c>
      <c r="E12" s="307" t="s">
        <v>42</v>
      </c>
      <c r="F12" s="307" t="s">
        <v>5</v>
      </c>
      <c r="G12" s="309" t="s">
        <v>149</v>
      </c>
      <c r="H12" s="310" t="s">
        <v>6</v>
      </c>
      <c r="I12" s="409"/>
      <c r="J12" s="409"/>
      <c r="K12" s="409"/>
      <c r="L12" s="429"/>
      <c r="M12" s="409"/>
      <c r="N12" s="409"/>
    </row>
    <row r="13" spans="1:14">
      <c r="B13" s="95"/>
      <c r="C13" s="311"/>
      <c r="D13" s="137"/>
      <c r="E13" s="311"/>
      <c r="F13" s="311"/>
      <c r="G13" s="312"/>
      <c r="H13" s="313"/>
      <c r="I13" s="340"/>
      <c r="J13" s="340"/>
      <c r="K13" s="340"/>
      <c r="M13" s="340"/>
      <c r="N13" s="340"/>
    </row>
    <row r="14" spans="1:14">
      <c r="A14" s="302" t="s">
        <v>157</v>
      </c>
      <c r="B14" s="95"/>
      <c r="C14" s="314" t="s">
        <v>81</v>
      </c>
      <c r="D14" s="137"/>
      <c r="E14" s="311"/>
      <c r="F14" s="311"/>
      <c r="G14" s="312"/>
      <c r="H14" s="313"/>
      <c r="I14" s="340"/>
      <c r="J14" s="340"/>
      <c r="K14" s="340"/>
      <c r="M14" s="340"/>
      <c r="N14" s="340"/>
    </row>
    <row r="15" spans="1:14">
      <c r="B15" s="95" t="s">
        <v>7</v>
      </c>
      <c r="C15" s="315" t="s">
        <v>8</v>
      </c>
      <c r="D15" s="137"/>
      <c r="E15" s="311"/>
      <c r="F15" s="104"/>
      <c r="G15" s="104"/>
      <c r="H15" s="203"/>
      <c r="I15" s="410"/>
      <c r="J15" s="410"/>
      <c r="K15" s="410"/>
      <c r="L15" s="430"/>
      <c r="M15" s="410"/>
      <c r="N15" s="410"/>
    </row>
    <row r="16" spans="1:14">
      <c r="B16" s="95" t="s">
        <v>222</v>
      </c>
      <c r="C16" s="315" t="s">
        <v>324</v>
      </c>
      <c r="D16" s="137"/>
      <c r="E16" s="311"/>
      <c r="F16" s="104"/>
      <c r="G16" s="104"/>
      <c r="H16" s="203"/>
      <c r="I16" s="410"/>
      <c r="J16" s="410"/>
      <c r="K16" s="410"/>
      <c r="L16" s="430"/>
      <c r="M16" s="410"/>
      <c r="N16" s="410"/>
    </row>
    <row r="17" spans="1:27">
      <c r="B17" s="95" t="s">
        <v>10</v>
      </c>
      <c r="C17" s="315" t="s">
        <v>11</v>
      </c>
      <c r="D17" s="137"/>
      <c r="E17" s="316"/>
      <c r="F17" s="104" t="s">
        <v>9</v>
      </c>
      <c r="G17" s="104" t="s">
        <v>9</v>
      </c>
      <c r="H17" s="203" t="s">
        <v>9</v>
      </c>
      <c r="I17" s="410"/>
      <c r="J17" s="410"/>
      <c r="K17" s="410"/>
      <c r="L17" s="430"/>
      <c r="M17" s="410"/>
      <c r="N17" s="410"/>
    </row>
    <row r="18" spans="1:27">
      <c r="B18" s="95" t="s">
        <v>12</v>
      </c>
      <c r="C18" s="314" t="s">
        <v>13</v>
      </c>
      <c r="D18" s="137"/>
      <c r="E18" s="276"/>
      <c r="F18" s="104"/>
      <c r="G18" s="104"/>
      <c r="H18" s="203"/>
      <c r="I18" s="410"/>
      <c r="J18" s="410"/>
      <c r="K18" s="410"/>
      <c r="L18" s="430"/>
      <c r="M18" s="410"/>
      <c r="N18" s="410"/>
    </row>
    <row r="19" spans="1:27">
      <c r="B19" s="102"/>
      <c r="C19" s="311"/>
      <c r="D19" s="311"/>
      <c r="E19" s="155"/>
      <c r="F19" s="114"/>
      <c r="G19" s="320"/>
      <c r="H19" s="317"/>
      <c r="I19" s="390"/>
      <c r="J19" s="390"/>
      <c r="K19" s="390"/>
      <c r="M19" s="390"/>
      <c r="N19" s="390"/>
    </row>
    <row r="20" spans="1:27">
      <c r="B20" s="95"/>
      <c r="C20" s="314" t="s">
        <v>86</v>
      </c>
      <c r="D20" s="137"/>
      <c r="E20" s="316"/>
      <c r="F20" s="101"/>
      <c r="G20" s="104" t="s">
        <v>9</v>
      </c>
      <c r="H20" s="203" t="s">
        <v>9</v>
      </c>
      <c r="I20" s="411"/>
      <c r="J20" s="411"/>
      <c r="K20" s="411"/>
      <c r="L20" s="431"/>
      <c r="M20" s="411"/>
      <c r="N20" s="411"/>
      <c r="O20" s="390"/>
    </row>
    <row r="21" spans="1:27" ht="15" customHeight="1">
      <c r="B21" s="95"/>
      <c r="C21" s="311"/>
      <c r="D21" s="137"/>
      <c r="E21" s="316"/>
      <c r="F21" s="311"/>
      <c r="G21" s="312"/>
      <c r="H21" s="317"/>
      <c r="I21" s="390"/>
      <c r="J21" s="390"/>
      <c r="K21" s="390"/>
      <c r="M21" s="390"/>
      <c r="N21" s="390"/>
    </row>
    <row r="22" spans="1:27" s="318" customFormat="1" ht="15" customHeight="1">
      <c r="B22" s="95"/>
      <c r="C22" s="49" t="s">
        <v>55</v>
      </c>
      <c r="D22" s="137"/>
      <c r="E22" s="316"/>
      <c r="F22" s="311"/>
      <c r="G22" s="312"/>
      <c r="H22" s="317"/>
      <c r="I22" s="390"/>
      <c r="J22" s="390"/>
      <c r="K22" s="390"/>
      <c r="L22" s="321"/>
      <c r="M22" s="390"/>
      <c r="N22" s="390"/>
      <c r="T22" s="302"/>
      <c r="U22" s="355"/>
    </row>
    <row r="23" spans="1:27" s="318" customFormat="1" ht="15" customHeight="1">
      <c r="B23" s="95"/>
      <c r="C23" s="49"/>
      <c r="D23" s="137"/>
      <c r="E23" s="316"/>
      <c r="F23" s="311"/>
      <c r="G23" s="312"/>
      <c r="H23" s="317"/>
      <c r="I23" s="390"/>
      <c r="J23" s="390"/>
      <c r="K23" s="390"/>
      <c r="L23" s="321"/>
      <c r="M23" s="390"/>
      <c r="N23" s="390"/>
      <c r="T23" s="302"/>
      <c r="U23" s="355"/>
    </row>
    <row r="24" spans="1:27" s="318" customFormat="1" ht="15" customHeight="1">
      <c r="B24" s="95" t="s">
        <v>7</v>
      </c>
      <c r="C24" s="49" t="s">
        <v>171</v>
      </c>
      <c r="D24" s="137"/>
      <c r="E24" s="155"/>
      <c r="F24" s="319"/>
      <c r="G24" s="312"/>
      <c r="H24" s="317"/>
      <c r="I24" s="390"/>
      <c r="J24" s="390"/>
      <c r="K24" s="390"/>
      <c r="L24" s="321"/>
      <c r="M24" s="390"/>
      <c r="N24" s="390"/>
      <c r="U24" s="355"/>
    </row>
    <row r="25" spans="1:27" s="318" customFormat="1" ht="15" customHeight="1">
      <c r="B25" s="95"/>
      <c r="C25" s="49"/>
      <c r="D25" s="137"/>
      <c r="E25" s="155"/>
      <c r="F25" s="319"/>
      <c r="G25" s="312"/>
      <c r="H25" s="317"/>
      <c r="I25" s="390"/>
      <c r="J25" s="390"/>
      <c r="K25" s="390"/>
      <c r="L25" s="321"/>
      <c r="M25" s="390"/>
      <c r="N25" s="390"/>
      <c r="U25" s="355"/>
    </row>
    <row r="26" spans="1:27" ht="15" customHeight="1">
      <c r="A26" s="302" t="str">
        <f>$A$14&amp;D26</f>
        <v>QLFINE141A16WY6</v>
      </c>
      <c r="B26" s="102">
        <v>1</v>
      </c>
      <c r="C26" s="311" t="s">
        <v>378</v>
      </c>
      <c r="D26" s="311" t="s">
        <v>344</v>
      </c>
      <c r="E26" s="155" t="s">
        <v>197</v>
      </c>
      <c r="F26" s="114">
        <v>500</v>
      </c>
      <c r="G26" s="320">
        <v>497.08</v>
      </c>
      <c r="H26" s="317">
        <v>7.8600000000000003E-2</v>
      </c>
      <c r="I26" s="390"/>
      <c r="J26" s="390"/>
      <c r="K26" s="390"/>
      <c r="M26" s="321"/>
      <c r="N26" s="390"/>
      <c r="O26" s="321"/>
      <c r="P26" s="321"/>
      <c r="Q26" s="321"/>
      <c r="R26" s="321"/>
      <c r="S26" s="321"/>
      <c r="T26" s="321"/>
    </row>
    <row r="27" spans="1:27" ht="15" customHeight="1">
      <c r="A27" s="302" t="str">
        <f>$A$14&amp;D27</f>
        <v>QLFINE705A16OK4</v>
      </c>
      <c r="B27" s="102">
        <v>2</v>
      </c>
      <c r="C27" s="311" t="s">
        <v>379</v>
      </c>
      <c r="D27" s="311" t="s">
        <v>345</v>
      </c>
      <c r="E27" s="155" t="s">
        <v>197</v>
      </c>
      <c r="F27" s="114">
        <v>500</v>
      </c>
      <c r="G27" s="320">
        <v>495.54</v>
      </c>
      <c r="H27" s="317">
        <v>7.8299999999999995E-2</v>
      </c>
      <c r="I27" s="390"/>
      <c r="J27" s="390"/>
      <c r="K27" s="390"/>
      <c r="M27" s="321"/>
      <c r="N27" s="390"/>
      <c r="O27" s="321"/>
      <c r="P27" s="321"/>
      <c r="Q27" s="321"/>
      <c r="R27" s="321"/>
      <c r="S27" s="321"/>
      <c r="T27" s="321"/>
    </row>
    <row r="28" spans="1:27" ht="15" customHeight="1">
      <c r="B28" s="102"/>
      <c r="C28" s="311"/>
      <c r="D28" s="311"/>
      <c r="E28" s="248"/>
      <c r="F28" s="114"/>
      <c r="G28" s="322"/>
      <c r="H28" s="317"/>
      <c r="I28" s="390"/>
      <c r="J28" s="390"/>
      <c r="K28" s="390"/>
      <c r="M28" s="390"/>
      <c r="N28" s="390"/>
      <c r="Z28" s="389"/>
      <c r="AA28" s="390"/>
    </row>
    <row r="29" spans="1:27" ht="15" customHeight="1">
      <c r="B29" s="102"/>
      <c r="C29" s="323" t="s">
        <v>203</v>
      </c>
      <c r="D29" s="311"/>
      <c r="E29" s="248"/>
      <c r="F29" s="169"/>
      <c r="G29" s="282">
        <v>992.62</v>
      </c>
      <c r="H29" s="194">
        <v>0.15689999999999998</v>
      </c>
      <c r="I29" s="412"/>
      <c r="J29" s="412"/>
      <c r="K29" s="412"/>
      <c r="L29" s="432"/>
      <c r="M29" s="412"/>
      <c r="N29" s="412"/>
    </row>
    <row r="30" spans="1:27" ht="15" customHeight="1">
      <c r="B30" s="102"/>
      <c r="C30" s="323"/>
      <c r="D30" s="311"/>
      <c r="E30" s="248"/>
      <c r="F30" s="169"/>
      <c r="G30" s="282"/>
      <c r="H30" s="194"/>
      <c r="I30" s="412"/>
      <c r="J30" s="412"/>
      <c r="K30" s="412"/>
      <c r="L30" s="432"/>
      <c r="M30" s="412"/>
      <c r="N30" s="412"/>
    </row>
    <row r="31" spans="1:27" ht="15" customHeight="1">
      <c r="B31" s="95" t="s">
        <v>10</v>
      </c>
      <c r="C31" s="49" t="s">
        <v>278</v>
      </c>
      <c r="D31" s="311"/>
      <c r="E31" s="248"/>
      <c r="F31" s="169"/>
      <c r="G31" s="282"/>
      <c r="H31" s="194"/>
      <c r="I31" s="412"/>
      <c r="J31" s="412"/>
      <c r="K31" s="412"/>
      <c r="L31" s="432"/>
      <c r="M31" s="412"/>
      <c r="N31" s="412"/>
    </row>
    <row r="32" spans="1:27" ht="15" customHeight="1">
      <c r="B32" s="95"/>
      <c r="C32" s="49"/>
      <c r="D32" s="311"/>
      <c r="E32" s="248"/>
      <c r="F32" s="169"/>
      <c r="G32" s="282"/>
      <c r="H32" s="194"/>
      <c r="I32" s="412"/>
      <c r="J32" s="412"/>
      <c r="K32" s="412"/>
      <c r="L32" s="432"/>
      <c r="M32" s="412"/>
      <c r="N32" s="412"/>
    </row>
    <row r="33" spans="1:20" ht="15" customHeight="1">
      <c r="A33" s="302" t="str">
        <f>$A$14&amp;D33</f>
        <v>QLFINE261F14AJ3</v>
      </c>
      <c r="B33" s="102">
        <v>1</v>
      </c>
      <c r="C33" s="311" t="s">
        <v>380</v>
      </c>
      <c r="D33" s="311" t="s">
        <v>335</v>
      </c>
      <c r="E33" s="155" t="s">
        <v>197</v>
      </c>
      <c r="F33" s="114">
        <v>100</v>
      </c>
      <c r="G33" s="320">
        <v>497.5</v>
      </c>
      <c r="H33" s="317">
        <v>7.8600000000000003E-2</v>
      </c>
      <c r="I33" s="390"/>
      <c r="J33" s="390"/>
      <c r="K33" s="390"/>
      <c r="M33" s="321"/>
      <c r="N33" s="390"/>
      <c r="O33" s="321"/>
      <c r="P33" s="321"/>
      <c r="Q33" s="321"/>
      <c r="R33" s="321"/>
      <c r="S33" s="321"/>
      <c r="T33" s="321"/>
    </row>
    <row r="34" spans="1:20" ht="15" customHeight="1">
      <c r="A34" s="302" t="str">
        <f>$A$14&amp;D34</f>
        <v>QLFINE134E14725</v>
      </c>
      <c r="B34" s="102">
        <v>2</v>
      </c>
      <c r="C34" s="311" t="s">
        <v>381</v>
      </c>
      <c r="D34" s="311" t="s">
        <v>346</v>
      </c>
      <c r="E34" s="155" t="s">
        <v>197</v>
      </c>
      <c r="F34" s="114">
        <v>100</v>
      </c>
      <c r="G34" s="320">
        <v>496.83</v>
      </c>
      <c r="H34" s="317">
        <v>7.85E-2</v>
      </c>
      <c r="I34" s="390"/>
      <c r="J34" s="390"/>
      <c r="K34" s="390"/>
      <c r="M34" s="321"/>
      <c r="N34" s="390"/>
      <c r="O34" s="321"/>
      <c r="P34" s="321"/>
      <c r="Q34" s="321"/>
      <c r="R34" s="321"/>
      <c r="S34" s="321"/>
      <c r="T34" s="321"/>
    </row>
    <row r="35" spans="1:20" ht="15" customHeight="1">
      <c r="A35" s="302" t="str">
        <f>$A$14&amp;D35</f>
        <v>QLFINE020B14383</v>
      </c>
      <c r="B35" s="102">
        <v>3</v>
      </c>
      <c r="C35" s="311" t="s">
        <v>382</v>
      </c>
      <c r="D35" s="311" t="s">
        <v>336</v>
      </c>
      <c r="E35" s="155" t="s">
        <v>197</v>
      </c>
      <c r="F35" s="114">
        <v>100</v>
      </c>
      <c r="G35" s="320">
        <v>496.14</v>
      </c>
      <c r="H35" s="317">
        <v>7.8399999999999997E-2</v>
      </c>
      <c r="I35" s="390"/>
      <c r="J35" s="390"/>
      <c r="K35" s="390"/>
      <c r="M35" s="321"/>
      <c r="N35" s="390"/>
      <c r="O35" s="321"/>
      <c r="P35" s="321"/>
      <c r="Q35" s="321"/>
      <c r="R35" s="321"/>
      <c r="S35" s="321"/>
      <c r="T35" s="321"/>
    </row>
    <row r="36" spans="1:20" ht="15" customHeight="1">
      <c r="B36" s="102"/>
      <c r="C36" s="323"/>
      <c r="D36" s="311"/>
      <c r="E36" s="248"/>
      <c r="F36" s="169"/>
      <c r="G36" s="282"/>
      <c r="H36" s="194"/>
      <c r="I36" s="412"/>
      <c r="J36" s="412"/>
      <c r="K36" s="412"/>
      <c r="L36" s="432"/>
      <c r="M36" s="412"/>
      <c r="N36" s="412"/>
    </row>
    <row r="37" spans="1:20" ht="15" customHeight="1">
      <c r="B37" s="102"/>
      <c r="C37" s="323" t="s">
        <v>279</v>
      </c>
      <c r="D37" s="311"/>
      <c r="E37" s="248"/>
      <c r="F37" s="169"/>
      <c r="G37" s="282">
        <v>1490.4699999999998</v>
      </c>
      <c r="H37" s="447">
        <v>0.23550000000000001</v>
      </c>
      <c r="I37" s="413"/>
      <c r="J37" s="413"/>
      <c r="K37" s="413"/>
      <c r="L37" s="433"/>
      <c r="M37" s="413"/>
      <c r="N37" s="413"/>
    </row>
    <row r="38" spans="1:20" ht="15" customHeight="1">
      <c r="B38" s="102"/>
      <c r="C38" s="323"/>
      <c r="D38" s="311"/>
      <c r="E38" s="248"/>
      <c r="F38" s="169"/>
      <c r="G38" s="282"/>
      <c r="H38" s="194"/>
      <c r="I38" s="412"/>
      <c r="J38" s="412"/>
      <c r="K38" s="412"/>
      <c r="L38" s="432"/>
      <c r="M38" s="412"/>
      <c r="N38" s="412"/>
    </row>
    <row r="39" spans="1:20">
      <c r="B39" s="95" t="s">
        <v>12</v>
      </c>
      <c r="C39" s="325" t="s">
        <v>181</v>
      </c>
      <c r="D39" s="311"/>
      <c r="E39" s="155"/>
      <c r="F39" s="114"/>
      <c r="G39" s="322"/>
      <c r="H39" s="317"/>
      <c r="I39" s="390"/>
      <c r="J39" s="390"/>
      <c r="K39" s="390"/>
      <c r="M39" s="390"/>
      <c r="N39" s="390"/>
    </row>
    <row r="40" spans="1:20">
      <c r="A40" s="302" t="str">
        <f>$A$14&amp;D40</f>
        <v>QLFIN002016X124</v>
      </c>
      <c r="B40" s="189">
        <v>1</v>
      </c>
      <c r="C40" s="311" t="s">
        <v>383</v>
      </c>
      <c r="D40" s="311" t="s">
        <v>347</v>
      </c>
      <c r="E40" s="157" t="s">
        <v>174</v>
      </c>
      <c r="F40" s="114">
        <v>2630000</v>
      </c>
      <c r="G40" s="320">
        <v>2591.2199999999998</v>
      </c>
      <c r="H40" s="317">
        <v>0.40960000000000002</v>
      </c>
      <c r="I40" s="390"/>
      <c r="J40" s="390"/>
      <c r="K40" s="390"/>
      <c r="M40" s="321"/>
      <c r="N40" s="390"/>
      <c r="O40" s="321"/>
      <c r="P40" s="321"/>
      <c r="Q40" s="321"/>
      <c r="R40" s="321"/>
      <c r="S40" s="321"/>
      <c r="T40" s="321"/>
    </row>
    <row r="41" spans="1:20">
      <c r="A41" s="302" t="str">
        <f>$A$14&amp;D41</f>
        <v>QLFIN002016X090</v>
      </c>
      <c r="B41" s="189">
        <v>1</v>
      </c>
      <c r="C41" s="311" t="s">
        <v>343</v>
      </c>
      <c r="D41" s="311" t="s">
        <v>342</v>
      </c>
      <c r="E41" s="157" t="s">
        <v>174</v>
      </c>
      <c r="F41" s="114">
        <v>50000</v>
      </c>
      <c r="G41" s="320">
        <v>49.45</v>
      </c>
      <c r="H41" s="317">
        <v>7.7999999999999996E-3</v>
      </c>
      <c r="I41" s="390"/>
      <c r="J41" s="390"/>
      <c r="K41" s="390"/>
      <c r="M41" s="321"/>
      <c r="N41" s="390"/>
      <c r="O41" s="321"/>
      <c r="P41" s="321"/>
      <c r="Q41" s="321"/>
      <c r="R41" s="321"/>
      <c r="S41" s="321"/>
      <c r="T41" s="321"/>
    </row>
    <row r="42" spans="1:20">
      <c r="B42" s="189"/>
      <c r="C42" s="324"/>
      <c r="D42" s="311"/>
      <c r="E42" s="157"/>
      <c r="F42" s="192"/>
      <c r="G42" s="326"/>
      <c r="H42" s="317"/>
      <c r="I42" s="390"/>
      <c r="J42" s="390"/>
      <c r="K42" s="390"/>
      <c r="M42" s="390"/>
      <c r="N42" s="390"/>
    </row>
    <row r="43" spans="1:20">
      <c r="B43" s="327"/>
      <c r="C43" s="323" t="s">
        <v>206</v>
      </c>
      <c r="D43" s="311"/>
      <c r="E43" s="311"/>
      <c r="F43" s="311"/>
      <c r="G43" s="328">
        <v>2640.6699999999996</v>
      </c>
      <c r="H43" s="329">
        <v>0.41739999999999999</v>
      </c>
      <c r="I43" s="355"/>
      <c r="J43" s="355"/>
      <c r="K43" s="355"/>
      <c r="L43" s="434"/>
      <c r="M43" s="355"/>
      <c r="N43" s="355"/>
    </row>
    <row r="44" spans="1:20">
      <c r="B44" s="327"/>
      <c r="C44" s="323"/>
      <c r="D44" s="311"/>
      <c r="E44" s="311"/>
      <c r="F44" s="311"/>
      <c r="G44" s="330"/>
      <c r="H44" s="329"/>
      <c r="I44" s="355"/>
      <c r="J44" s="355"/>
      <c r="K44" s="355"/>
      <c r="L44" s="434"/>
      <c r="M44" s="355"/>
      <c r="N44" s="355"/>
    </row>
    <row r="45" spans="1:20">
      <c r="A45" s="302" t="s">
        <v>350</v>
      </c>
      <c r="B45" s="95" t="s">
        <v>184</v>
      </c>
      <c r="C45" s="12" t="s">
        <v>82</v>
      </c>
      <c r="D45" s="12"/>
      <c r="E45" s="311"/>
      <c r="F45" s="311"/>
      <c r="G45" s="320">
        <v>1175.1300000000001</v>
      </c>
      <c r="H45" s="317">
        <v>0.18579999999999999</v>
      </c>
      <c r="I45" s="390"/>
      <c r="J45" s="390"/>
      <c r="K45" s="390"/>
      <c r="M45" s="321"/>
      <c r="N45" s="390"/>
      <c r="O45" s="321"/>
      <c r="P45" s="321"/>
      <c r="Q45" s="321"/>
      <c r="R45" s="321"/>
      <c r="S45" s="321"/>
      <c r="T45" s="321"/>
    </row>
    <row r="46" spans="1:20">
      <c r="B46" s="102"/>
      <c r="C46" s="311"/>
      <c r="D46" s="311"/>
      <c r="E46" s="103"/>
      <c r="F46" s="103"/>
      <c r="G46" s="312"/>
      <c r="H46" s="317"/>
      <c r="I46" s="390"/>
      <c r="J46" s="390"/>
      <c r="K46" s="390"/>
      <c r="M46" s="390"/>
      <c r="N46" s="390"/>
    </row>
    <row r="47" spans="1:20">
      <c r="B47" s="102"/>
      <c r="C47" s="314" t="s">
        <v>84</v>
      </c>
      <c r="D47" s="314"/>
      <c r="E47" s="103"/>
      <c r="F47" s="331"/>
      <c r="G47" s="332">
        <v>6298.8899999999994</v>
      </c>
      <c r="H47" s="329">
        <v>0.99560000000000004</v>
      </c>
      <c r="I47" s="355"/>
      <c r="J47" s="355"/>
      <c r="K47" s="355"/>
      <c r="L47" s="434"/>
      <c r="M47" s="355"/>
      <c r="N47" s="355"/>
    </row>
    <row r="48" spans="1:20">
      <c r="B48" s="102"/>
      <c r="C48" s="314"/>
      <c r="D48" s="314"/>
      <c r="E48" s="103"/>
      <c r="F48" s="331"/>
      <c r="G48" s="331"/>
      <c r="H48" s="333"/>
      <c r="I48" s="414"/>
      <c r="J48" s="414"/>
      <c r="K48" s="414"/>
      <c r="L48" s="435"/>
      <c r="M48" s="414"/>
      <c r="N48" s="414"/>
    </row>
    <row r="49" spans="1:21">
      <c r="B49" s="102"/>
      <c r="C49" s="314" t="s">
        <v>83</v>
      </c>
      <c r="D49" s="314"/>
      <c r="E49" s="103"/>
      <c r="F49" s="103"/>
      <c r="G49" s="312"/>
      <c r="H49" s="317"/>
      <c r="I49" s="390"/>
      <c r="J49" s="390"/>
      <c r="K49" s="390"/>
      <c r="M49" s="390"/>
      <c r="N49" s="390"/>
    </row>
    <row r="50" spans="1:21">
      <c r="B50" s="102"/>
      <c r="C50" s="311" t="s">
        <v>334</v>
      </c>
      <c r="D50" s="311"/>
      <c r="E50" s="311"/>
      <c r="F50" s="311"/>
      <c r="G50" s="387">
        <v>26.830000000000837</v>
      </c>
      <c r="H50" s="448">
        <v>4.3999999999999595E-3</v>
      </c>
      <c r="I50" s="415"/>
      <c r="J50" s="390"/>
      <c r="K50" s="390"/>
      <c r="M50" s="321"/>
      <c r="N50" s="390"/>
      <c r="O50" s="321"/>
      <c r="P50" s="321"/>
      <c r="Q50" s="321"/>
      <c r="R50" s="321"/>
      <c r="S50" s="321"/>
      <c r="T50" s="321"/>
    </row>
    <row r="51" spans="1:21">
      <c r="B51" s="214"/>
      <c r="C51" s="334"/>
      <c r="D51" s="334"/>
      <c r="E51" s="216"/>
      <c r="F51" s="216"/>
      <c r="G51" s="335"/>
      <c r="H51" s="336"/>
      <c r="I51" s="390"/>
      <c r="J51" s="390"/>
      <c r="K51" s="390"/>
      <c r="M51" s="390"/>
      <c r="N51" s="390"/>
    </row>
    <row r="52" spans="1:21" ht="13.5" thickBot="1">
      <c r="A52" s="302" t="s">
        <v>260</v>
      </c>
      <c r="B52" s="449"/>
      <c r="C52" s="337" t="s">
        <v>14</v>
      </c>
      <c r="D52" s="337"/>
      <c r="E52" s="338"/>
      <c r="F52" s="338"/>
      <c r="G52" s="338">
        <v>6325.72</v>
      </c>
      <c r="H52" s="339">
        <v>1</v>
      </c>
      <c r="I52" s="416"/>
      <c r="J52" s="390"/>
      <c r="K52" s="390"/>
      <c r="M52" s="321"/>
      <c r="N52" s="390"/>
      <c r="O52" s="321"/>
      <c r="P52" s="321"/>
      <c r="Q52" s="321"/>
      <c r="R52" s="321"/>
      <c r="S52" s="321"/>
      <c r="T52" s="321"/>
    </row>
    <row r="53" spans="1:21" s="318" customFormat="1">
      <c r="B53" s="341"/>
      <c r="C53" s="302"/>
      <c r="D53" s="302"/>
      <c r="E53" s="302"/>
      <c r="F53" s="302"/>
      <c r="G53" s="302"/>
      <c r="H53" s="303"/>
      <c r="I53" s="302"/>
      <c r="J53" s="302"/>
      <c r="K53" s="302"/>
      <c r="L53" s="321"/>
      <c r="M53" s="302"/>
      <c r="N53" s="302"/>
      <c r="U53" s="355"/>
    </row>
    <row r="54" spans="1:21">
      <c r="B54" s="341" t="s">
        <v>15</v>
      </c>
      <c r="C54" s="302"/>
      <c r="H54" s="303"/>
    </row>
    <row r="55" spans="1:21">
      <c r="B55" s="341" t="s">
        <v>16</v>
      </c>
      <c r="C55" s="302" t="s">
        <v>372</v>
      </c>
      <c r="H55" s="303"/>
    </row>
    <row r="56" spans="1:21">
      <c r="B56" s="341" t="s">
        <v>17</v>
      </c>
      <c r="C56" s="302" t="s">
        <v>196</v>
      </c>
      <c r="H56" s="303"/>
    </row>
    <row r="57" spans="1:21">
      <c r="B57" s="341" t="s">
        <v>18</v>
      </c>
      <c r="C57" s="302" t="s">
        <v>19</v>
      </c>
      <c r="G57" s="342"/>
      <c r="H57" s="343"/>
      <c r="I57" s="342"/>
      <c r="J57" s="342"/>
      <c r="K57" s="342"/>
      <c r="L57" s="436"/>
      <c r="M57" s="342"/>
      <c r="N57" s="342"/>
    </row>
    <row r="58" spans="1:21" ht="28.5" customHeight="1">
      <c r="B58" s="341"/>
      <c r="C58" s="277" t="s">
        <v>173</v>
      </c>
      <c r="D58" s="381" t="s">
        <v>373</v>
      </c>
      <c r="E58" s="342"/>
      <c r="F58" s="342"/>
      <c r="G58" s="342"/>
      <c r="H58" s="343"/>
      <c r="I58" s="342"/>
      <c r="J58" s="342"/>
      <c r="K58" s="342"/>
      <c r="L58" s="436"/>
      <c r="M58" s="342"/>
      <c r="N58" s="342"/>
    </row>
    <row r="59" spans="1:21">
      <c r="A59" s="302" t="s">
        <v>250</v>
      </c>
      <c r="B59" s="341"/>
      <c r="C59" s="344" t="s">
        <v>44</v>
      </c>
      <c r="D59" s="382">
        <v>21.507100000000001</v>
      </c>
      <c r="E59" s="342"/>
      <c r="F59" s="342"/>
      <c r="G59" s="342"/>
      <c r="H59" s="343"/>
      <c r="I59" s="342"/>
      <c r="J59" s="342"/>
      <c r="K59" s="342"/>
      <c r="L59" s="436"/>
      <c r="M59" s="342"/>
      <c r="N59" s="342"/>
    </row>
    <row r="60" spans="1:21">
      <c r="A60" s="302" t="s">
        <v>251</v>
      </c>
      <c r="B60" s="341"/>
      <c r="C60" s="345" t="s">
        <v>273</v>
      </c>
      <c r="D60" s="382">
        <v>10.0122</v>
      </c>
      <c r="E60" s="342"/>
      <c r="F60" s="342"/>
      <c r="G60" s="342"/>
      <c r="H60" s="343"/>
      <c r="I60" s="342"/>
      <c r="J60" s="342"/>
      <c r="K60" s="342"/>
      <c r="L60" s="436"/>
      <c r="M60" s="342"/>
      <c r="N60" s="342"/>
    </row>
    <row r="61" spans="1:21">
      <c r="A61" s="302" t="s">
        <v>249</v>
      </c>
      <c r="B61" s="341"/>
      <c r="C61" s="344" t="s">
        <v>45</v>
      </c>
      <c r="D61" s="382">
        <v>10.007199999999999</v>
      </c>
      <c r="E61" s="342"/>
      <c r="F61" s="342"/>
      <c r="G61" s="342"/>
      <c r="H61" s="343"/>
      <c r="I61" s="342"/>
      <c r="J61" s="342"/>
      <c r="K61" s="342"/>
      <c r="L61" s="436"/>
      <c r="M61" s="342"/>
      <c r="N61" s="342"/>
    </row>
    <row r="62" spans="1:21">
      <c r="B62" s="341"/>
      <c r="C62" s="342"/>
      <c r="D62" s="383"/>
      <c r="E62" s="342"/>
      <c r="F62" s="342"/>
      <c r="G62" s="342"/>
      <c r="H62" s="343"/>
      <c r="I62" s="342"/>
      <c r="J62" s="342"/>
      <c r="K62" s="342"/>
      <c r="L62" s="436"/>
      <c r="M62" s="342"/>
      <c r="N62" s="342"/>
    </row>
    <row r="63" spans="1:21">
      <c r="B63" s="341" t="s">
        <v>23</v>
      </c>
      <c r="C63" s="342" t="s">
        <v>384</v>
      </c>
      <c r="D63" s="342"/>
      <c r="E63" s="342"/>
      <c r="F63" s="342"/>
      <c r="G63" s="342"/>
      <c r="H63" s="343"/>
      <c r="I63" s="342"/>
      <c r="J63" s="342"/>
      <c r="K63" s="342"/>
      <c r="L63" s="436"/>
      <c r="M63" s="342"/>
      <c r="N63" s="342"/>
    </row>
    <row r="64" spans="1:21">
      <c r="B64" s="341"/>
      <c r="C64" s="342" t="s">
        <v>274</v>
      </c>
      <c r="D64" s="342"/>
      <c r="E64" s="342"/>
      <c r="F64" s="342"/>
      <c r="G64" s="342"/>
      <c r="H64" s="343"/>
      <c r="I64" s="342"/>
      <c r="J64" s="342"/>
      <c r="K64" s="342"/>
      <c r="L64" s="436"/>
      <c r="M64" s="342"/>
      <c r="N64" s="342"/>
    </row>
    <row r="65" spans="2:21" ht="39" customHeight="1">
      <c r="B65" s="179"/>
      <c r="C65" s="376" t="s">
        <v>46</v>
      </c>
      <c r="D65" s="377" t="s">
        <v>85</v>
      </c>
      <c r="E65" s="464" t="s">
        <v>138</v>
      </c>
      <c r="F65" s="465"/>
      <c r="G65" s="288"/>
      <c r="H65" s="289"/>
      <c r="I65" s="288"/>
      <c r="J65" s="288"/>
      <c r="K65" s="288"/>
      <c r="L65" s="437"/>
      <c r="M65" s="288"/>
      <c r="N65" s="288"/>
    </row>
    <row r="66" spans="2:21" s="180" customFormat="1" ht="15.75" customHeight="1">
      <c r="B66" s="179"/>
      <c r="C66" s="378"/>
      <c r="D66" s="378"/>
      <c r="E66" s="379" t="s">
        <v>60</v>
      </c>
      <c r="F66" s="379" t="s">
        <v>61</v>
      </c>
      <c r="G66" s="288"/>
      <c r="H66" s="289"/>
      <c r="I66" s="288"/>
      <c r="J66" s="288"/>
      <c r="K66" s="288"/>
      <c r="L66" s="437"/>
      <c r="M66" s="288"/>
      <c r="N66" s="288"/>
      <c r="U66" s="356"/>
    </row>
    <row r="67" spans="2:21">
      <c r="B67" s="341"/>
      <c r="C67" s="384">
        <v>42548</v>
      </c>
      <c r="D67" s="382">
        <v>10.0053</v>
      </c>
      <c r="E67" s="385">
        <v>4.2622170000000001E-2</v>
      </c>
      <c r="F67" s="385">
        <v>3.9165949999999998E-2</v>
      </c>
      <c r="G67" s="342"/>
      <c r="H67" s="343"/>
      <c r="I67" s="342"/>
      <c r="J67" s="342"/>
      <c r="K67" s="342"/>
      <c r="L67" s="342"/>
      <c r="M67" s="342"/>
      <c r="N67" s="342"/>
    </row>
    <row r="68" spans="2:21" ht="30.75" customHeight="1">
      <c r="B68" s="341"/>
      <c r="C68" s="466" t="s">
        <v>95</v>
      </c>
      <c r="D68" s="466"/>
      <c r="E68" s="466"/>
      <c r="F68" s="466"/>
      <c r="G68" s="466"/>
      <c r="H68" s="467"/>
      <c r="I68" s="393"/>
      <c r="J68" s="393"/>
      <c r="K68" s="393"/>
      <c r="L68" s="438"/>
      <c r="M68" s="393"/>
      <c r="N68" s="393"/>
    </row>
    <row r="69" spans="2:21" s="230" customFormat="1" ht="16.5" customHeight="1">
      <c r="B69" s="229" t="s">
        <v>24</v>
      </c>
      <c r="C69" s="290" t="s">
        <v>385</v>
      </c>
      <c r="D69" s="291"/>
      <c r="E69" s="291"/>
      <c r="F69" s="291"/>
      <c r="G69" s="291"/>
      <c r="H69" s="292"/>
      <c r="I69" s="291"/>
      <c r="J69" s="291"/>
      <c r="K69" s="291"/>
      <c r="L69" s="439"/>
      <c r="M69" s="291"/>
      <c r="N69" s="291"/>
      <c r="U69" s="357"/>
    </row>
    <row r="70" spans="2:21">
      <c r="B70" s="341" t="s">
        <v>25</v>
      </c>
      <c r="C70" s="342" t="s">
        <v>375</v>
      </c>
      <c r="D70" s="342"/>
      <c r="E70" s="342"/>
      <c r="F70" s="342"/>
      <c r="G70" s="342"/>
      <c r="H70" s="343"/>
      <c r="I70" s="342"/>
      <c r="J70" s="342"/>
      <c r="K70" s="342"/>
      <c r="L70" s="436"/>
      <c r="M70" s="342"/>
      <c r="N70" s="342"/>
    </row>
    <row r="71" spans="2:21" ht="13.5" customHeight="1">
      <c r="B71" s="341" t="s">
        <v>26</v>
      </c>
      <c r="C71" s="342" t="s">
        <v>376</v>
      </c>
      <c r="D71" s="342"/>
      <c r="E71" s="342"/>
      <c r="F71" s="342"/>
      <c r="G71" s="342"/>
      <c r="H71" s="343"/>
      <c r="I71" s="342"/>
      <c r="J71" s="342"/>
      <c r="K71" s="342"/>
      <c r="L71" s="436"/>
      <c r="M71" s="342"/>
      <c r="N71" s="342"/>
    </row>
    <row r="72" spans="2:21" ht="12.75" customHeight="1">
      <c r="B72" s="341" t="s">
        <v>27</v>
      </c>
      <c r="C72" s="342" t="s">
        <v>194</v>
      </c>
      <c r="D72" s="342"/>
      <c r="E72" s="342"/>
      <c r="F72" s="342"/>
      <c r="G72" s="342"/>
      <c r="H72" s="343"/>
      <c r="I72" s="342"/>
      <c r="J72" s="342"/>
      <c r="K72" s="342"/>
      <c r="L72" s="436"/>
      <c r="M72" s="342"/>
      <c r="N72" s="342"/>
    </row>
    <row r="73" spans="2:21" ht="12.75" customHeight="1">
      <c r="B73" s="341" t="s">
        <v>37</v>
      </c>
      <c r="C73" s="383" t="s">
        <v>351</v>
      </c>
      <c r="D73" s="342"/>
      <c r="E73" s="342"/>
      <c r="F73" s="342"/>
      <c r="G73" s="342"/>
      <c r="H73" s="343"/>
      <c r="I73" s="342"/>
      <c r="J73" s="342"/>
      <c r="K73" s="342"/>
      <c r="L73" s="436"/>
      <c r="M73" s="342"/>
      <c r="N73" s="342"/>
      <c r="O73" s="318"/>
    </row>
    <row r="74" spans="2:21">
      <c r="B74" s="341" t="s">
        <v>53</v>
      </c>
      <c r="C74" s="342" t="s">
        <v>195</v>
      </c>
      <c r="D74" s="342"/>
      <c r="E74" s="342"/>
      <c r="F74" s="342"/>
      <c r="G74" s="342"/>
      <c r="H74" s="343"/>
      <c r="I74" s="342"/>
      <c r="J74" s="342"/>
      <c r="K74" s="342"/>
      <c r="L74" s="436"/>
      <c r="M74" s="342"/>
      <c r="N74" s="342"/>
    </row>
    <row r="75" spans="2:21">
      <c r="B75" s="341" t="s">
        <v>54</v>
      </c>
      <c r="C75" s="342" t="s">
        <v>192</v>
      </c>
      <c r="D75" s="342"/>
      <c r="E75" s="342"/>
      <c r="F75" s="342"/>
      <c r="G75" s="342"/>
      <c r="H75" s="343"/>
      <c r="I75" s="342"/>
      <c r="J75" s="342"/>
      <c r="K75" s="342"/>
      <c r="L75" s="436"/>
      <c r="M75" s="342"/>
      <c r="N75" s="342"/>
    </row>
    <row r="76" spans="2:21">
      <c r="B76" s="341" t="s">
        <v>91</v>
      </c>
      <c r="C76" s="383" t="s">
        <v>386</v>
      </c>
      <c r="D76" s="342"/>
      <c r="E76" s="342"/>
      <c r="F76" s="342"/>
      <c r="G76" s="342"/>
      <c r="H76" s="343"/>
      <c r="I76" s="342"/>
      <c r="J76" s="342"/>
      <c r="K76" s="342"/>
      <c r="L76" s="436"/>
      <c r="M76" s="342"/>
      <c r="N76" s="342"/>
    </row>
    <row r="77" spans="2:21">
      <c r="B77" s="341"/>
      <c r="C77" s="342"/>
      <c r="D77" s="342"/>
      <c r="E77" s="342"/>
      <c r="F77" s="342"/>
      <c r="G77" s="342"/>
      <c r="H77" s="343"/>
      <c r="I77" s="342"/>
      <c r="J77" s="342"/>
      <c r="K77" s="342"/>
      <c r="L77" s="436"/>
      <c r="M77" s="342"/>
      <c r="N77" s="342"/>
    </row>
    <row r="78" spans="2:21">
      <c r="B78" s="341" t="s">
        <v>52</v>
      </c>
      <c r="C78" s="302"/>
      <c r="H78" s="303"/>
    </row>
    <row r="79" spans="2:21" ht="13.5" thickBot="1">
      <c r="B79" s="346" t="s">
        <v>275</v>
      </c>
      <c r="C79" s="304"/>
      <c r="D79" s="304"/>
      <c r="E79" s="304"/>
      <c r="F79" s="304"/>
      <c r="G79" s="304"/>
      <c r="H79" s="305"/>
    </row>
  </sheetData>
  <sortState ref="C40:H41">
    <sortCondition descending="1" ref="H40:H41"/>
  </sortState>
  <mergeCells count="8">
    <mergeCell ref="E65:F65"/>
    <mergeCell ref="B5:H6"/>
    <mergeCell ref="C68:H68"/>
    <mergeCell ref="B1:H1"/>
    <mergeCell ref="B3:H3"/>
    <mergeCell ref="B4:H4"/>
    <mergeCell ref="B8:H8"/>
    <mergeCell ref="B10:H10"/>
  </mergeCells>
  <conditionalFormatting sqref="O42:T1048576 V42:AA1048576 V1:AA40 O1:T40">
    <cfRule type="containsText" dxfId="3" priority="3" operator="containsText" text="false">
      <formula>NOT(ISERROR(SEARCH("false",O1)))</formula>
    </cfRule>
  </conditionalFormatting>
  <conditionalFormatting sqref="V41:AA41 O41:T41">
    <cfRule type="containsText" dxfId="2" priority="1" operator="containsText" text="false">
      <formula>NOT(ISERROR(SEARCH("false",O41)))</formula>
    </cfRule>
  </conditionalFormatting>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69"/>
  <sheetViews>
    <sheetView topLeftCell="B1" zoomScale="90" zoomScaleNormal="90" workbookViewId="0">
      <selection activeCell="B12" sqref="B12:H72"/>
    </sheetView>
  </sheetViews>
  <sheetFormatPr defaultColWidth="9.140625" defaultRowHeight="12.75"/>
  <cols>
    <col min="1" max="1" width="9.5703125" style="89" hidden="1" customWidth="1"/>
    <col min="2" max="2" width="4.140625" style="124" customWidth="1"/>
    <col min="3" max="3" width="54" style="124" customWidth="1"/>
    <col min="4" max="4" width="21.140625" style="89" customWidth="1"/>
    <col min="5" max="5" width="15.7109375" style="89" customWidth="1"/>
    <col min="6" max="6" width="15.42578125" style="89" customWidth="1"/>
    <col min="7" max="7" width="17.85546875" style="89" customWidth="1"/>
    <col min="8" max="8" width="10.7109375" style="89" bestFit="1" customWidth="1"/>
    <col min="9" max="9" width="10.7109375" style="89" customWidth="1"/>
    <col min="10" max="10" width="10.140625" style="89" customWidth="1"/>
    <col min="11" max="12" width="9.140625" style="89" customWidth="1"/>
    <col min="13" max="13" width="11.140625" style="89" customWidth="1"/>
    <col min="14" max="22" width="9.140625" style="89" customWidth="1"/>
    <col min="23" max="16384" width="9.140625" style="89"/>
  </cols>
  <sheetData>
    <row r="1" spans="1:9">
      <c r="B1" s="468" t="s">
        <v>0</v>
      </c>
      <c r="C1" s="469"/>
      <c r="D1" s="469"/>
      <c r="E1" s="469"/>
      <c r="F1" s="469"/>
      <c r="G1" s="469"/>
      <c r="H1" s="470"/>
      <c r="I1" s="423"/>
    </row>
    <row r="2" spans="1:9">
      <c r="B2" s="90"/>
      <c r="H2" s="91"/>
    </row>
    <row r="3" spans="1:9">
      <c r="B3" s="471" t="s">
        <v>1</v>
      </c>
      <c r="C3" s="472"/>
      <c r="D3" s="472"/>
      <c r="E3" s="472"/>
      <c r="F3" s="472"/>
      <c r="G3" s="472"/>
      <c r="H3" s="473"/>
      <c r="I3" s="422"/>
    </row>
    <row r="4" spans="1:9">
      <c r="B4" s="471" t="s">
        <v>2</v>
      </c>
      <c r="C4" s="472"/>
      <c r="D4" s="472"/>
      <c r="E4" s="472"/>
      <c r="F4" s="472"/>
      <c r="G4" s="472"/>
      <c r="H4" s="473"/>
      <c r="I4" s="422"/>
    </row>
    <row r="5" spans="1:9" ht="15" customHeight="1">
      <c r="B5" s="458" t="s">
        <v>144</v>
      </c>
      <c r="C5" s="459"/>
      <c r="D5" s="459"/>
      <c r="E5" s="459"/>
      <c r="F5" s="459"/>
      <c r="G5" s="459"/>
      <c r="H5" s="460"/>
      <c r="I5" s="420"/>
    </row>
    <row r="6" spans="1:9">
      <c r="B6" s="458"/>
      <c r="C6" s="459"/>
      <c r="D6" s="459"/>
      <c r="E6" s="459"/>
      <c r="F6" s="459"/>
      <c r="G6" s="459"/>
      <c r="H6" s="460"/>
      <c r="I6" s="420"/>
    </row>
    <row r="7" spans="1:9">
      <c r="B7" s="90"/>
      <c r="H7" s="91"/>
    </row>
    <row r="8" spans="1:9">
      <c r="B8" s="474" t="s">
        <v>266</v>
      </c>
      <c r="C8" s="475"/>
      <c r="D8" s="475"/>
      <c r="E8" s="475"/>
      <c r="F8" s="475"/>
      <c r="G8" s="475"/>
      <c r="H8" s="476"/>
      <c r="I8" s="423"/>
    </row>
    <row r="9" spans="1:9" ht="7.5" customHeight="1">
      <c r="B9" s="90"/>
      <c r="H9" s="91"/>
    </row>
    <row r="10" spans="1:9" ht="13.5" customHeight="1">
      <c r="B10" s="480" t="str">
        <f>"Monthly Portfolio Statement of the Quantum Dynamic Bond Fund for the period ended "&amp;TEXT(Index!C23,"mmmmmmmmmm dd, yyyy")</f>
        <v>Monthly Portfolio Statement of the Quantum Dynamic Bond Fund for the period ended June 30, 2016</v>
      </c>
      <c r="C10" s="481"/>
      <c r="D10" s="481"/>
      <c r="E10" s="481"/>
      <c r="F10" s="481"/>
      <c r="G10" s="481"/>
      <c r="H10" s="482"/>
      <c r="I10" s="424"/>
    </row>
    <row r="11" spans="1:9" ht="13.5" thickBot="1">
      <c r="B11" s="92"/>
      <c r="C11" s="136"/>
      <c r="D11" s="93"/>
      <c r="E11" s="93"/>
      <c r="F11" s="93"/>
      <c r="G11" s="93"/>
      <c r="H11" s="94"/>
    </row>
    <row r="12" spans="1:9" ht="38.25">
      <c r="B12" s="271" t="s">
        <v>3</v>
      </c>
      <c r="C12" s="272" t="s">
        <v>4</v>
      </c>
      <c r="D12" s="273" t="s">
        <v>98</v>
      </c>
      <c r="E12" s="272" t="s">
        <v>42</v>
      </c>
      <c r="F12" s="272" t="s">
        <v>5</v>
      </c>
      <c r="G12" s="274" t="s">
        <v>149</v>
      </c>
      <c r="H12" s="275" t="s">
        <v>6</v>
      </c>
      <c r="I12" s="441"/>
    </row>
    <row r="13" spans="1:9">
      <c r="B13" s="95"/>
      <c r="C13" s="96"/>
      <c r="D13" s="137"/>
      <c r="E13" s="96"/>
      <c r="F13" s="96"/>
      <c r="G13" s="97"/>
      <c r="H13" s="98"/>
      <c r="I13" s="442"/>
    </row>
    <row r="14" spans="1:9">
      <c r="A14" s="89" t="s">
        <v>237</v>
      </c>
      <c r="B14" s="95"/>
      <c r="C14" s="99" t="s">
        <v>81</v>
      </c>
      <c r="D14" s="137"/>
      <c r="E14" s="96"/>
      <c r="F14" s="96"/>
      <c r="G14" s="97"/>
      <c r="H14" s="98"/>
      <c r="I14" s="442"/>
    </row>
    <row r="15" spans="1:9">
      <c r="B15" s="95" t="s">
        <v>7</v>
      </c>
      <c r="C15" s="100" t="s">
        <v>8</v>
      </c>
      <c r="D15" s="137"/>
      <c r="E15" s="96"/>
      <c r="F15" s="104" t="s">
        <v>9</v>
      </c>
      <c r="G15" s="104" t="s">
        <v>9</v>
      </c>
      <c r="H15" s="203" t="s">
        <v>9</v>
      </c>
      <c r="I15" s="410"/>
    </row>
    <row r="16" spans="1:9">
      <c r="B16" s="95"/>
      <c r="C16" s="100"/>
      <c r="D16" s="137"/>
      <c r="E16" s="96"/>
      <c r="F16" s="104"/>
      <c r="G16" s="104"/>
      <c r="H16" s="203"/>
      <c r="I16" s="410"/>
    </row>
    <row r="17" spans="1:14">
      <c r="B17" s="95" t="s">
        <v>222</v>
      </c>
      <c r="C17" s="99" t="s">
        <v>240</v>
      </c>
      <c r="D17" s="137"/>
      <c r="E17" s="96"/>
      <c r="F17" s="104"/>
      <c r="G17" s="104"/>
      <c r="H17" s="203"/>
      <c r="I17" s="410"/>
    </row>
    <row r="18" spans="1:14">
      <c r="B18" s="95"/>
      <c r="C18" s="99"/>
      <c r="D18" s="137"/>
      <c r="E18" s="96"/>
      <c r="F18" s="104"/>
      <c r="G18" s="104"/>
      <c r="H18" s="203"/>
      <c r="I18" s="410"/>
    </row>
    <row r="19" spans="1:14">
      <c r="A19" s="89" t="str">
        <f>$A$14&amp;D19</f>
        <v>QDBFIN0020150069</v>
      </c>
      <c r="B19" s="102">
        <v>1</v>
      </c>
      <c r="C19" s="96" t="s">
        <v>339</v>
      </c>
      <c r="D19" s="206" t="s">
        <v>338</v>
      </c>
      <c r="E19" s="157" t="s">
        <v>174</v>
      </c>
      <c r="F19" s="280">
        <v>1500000</v>
      </c>
      <c r="G19" s="160">
        <v>1498.73</v>
      </c>
      <c r="H19" s="105">
        <v>0.46039999999999998</v>
      </c>
      <c r="I19" s="443"/>
      <c r="N19" s="440"/>
    </row>
    <row r="20" spans="1:14">
      <c r="A20" s="89" t="str">
        <f>$A$14&amp;D20</f>
        <v>QDBFIN0020040039</v>
      </c>
      <c r="B20" s="102">
        <v>2</v>
      </c>
      <c r="C20" s="96" t="s">
        <v>341</v>
      </c>
      <c r="D20" s="206" t="s">
        <v>340</v>
      </c>
      <c r="E20" s="157" t="s">
        <v>174</v>
      </c>
      <c r="F20" s="280">
        <v>1000000</v>
      </c>
      <c r="G20" s="160">
        <v>981.3</v>
      </c>
      <c r="H20" s="105">
        <v>0.30149999999999999</v>
      </c>
      <c r="I20" s="443"/>
      <c r="N20" s="440"/>
    </row>
    <row r="21" spans="1:14">
      <c r="A21" s="89" t="str">
        <f>$A$14&amp;D21</f>
        <v>QDBFIN0020150028</v>
      </c>
      <c r="B21" s="102">
        <v>3</v>
      </c>
      <c r="C21" s="96" t="s">
        <v>333</v>
      </c>
      <c r="D21" s="206" t="s">
        <v>236</v>
      </c>
      <c r="E21" s="157" t="s">
        <v>174</v>
      </c>
      <c r="F21" s="280">
        <v>500000</v>
      </c>
      <c r="G21" s="160">
        <v>509.9</v>
      </c>
      <c r="H21" s="105">
        <v>0.15659999999999999</v>
      </c>
      <c r="I21" s="443"/>
      <c r="N21" s="440"/>
    </row>
    <row r="22" spans="1:14">
      <c r="B22" s="102"/>
      <c r="C22" s="96"/>
      <c r="D22" s="206"/>
      <c r="E22" s="157"/>
      <c r="F22" s="280"/>
      <c r="G22" s="160"/>
      <c r="H22" s="105"/>
      <c r="I22" s="443"/>
    </row>
    <row r="23" spans="1:14">
      <c r="B23" s="102"/>
      <c r="C23" s="96"/>
      <c r="D23" s="206"/>
      <c r="E23" s="157"/>
      <c r="F23" s="280"/>
      <c r="G23" s="160"/>
      <c r="H23" s="105"/>
      <c r="I23" s="443"/>
    </row>
    <row r="24" spans="1:14">
      <c r="B24" s="95" t="s">
        <v>10</v>
      </c>
      <c r="C24" s="100" t="s">
        <v>11</v>
      </c>
      <c r="D24" s="137"/>
      <c r="E24" s="249"/>
      <c r="F24" s="104" t="s">
        <v>9</v>
      </c>
      <c r="G24" s="104" t="s">
        <v>9</v>
      </c>
      <c r="H24" s="203" t="s">
        <v>9</v>
      </c>
      <c r="I24" s="410"/>
    </row>
    <row r="25" spans="1:14">
      <c r="B25" s="95" t="s">
        <v>12</v>
      </c>
      <c r="C25" s="99" t="s">
        <v>13</v>
      </c>
      <c r="D25" s="137"/>
      <c r="E25" s="250"/>
      <c r="F25" s="104" t="s">
        <v>9</v>
      </c>
      <c r="G25" s="104" t="s">
        <v>9</v>
      </c>
      <c r="H25" s="203" t="s">
        <v>9</v>
      </c>
      <c r="I25" s="410"/>
    </row>
    <row r="26" spans="1:14">
      <c r="B26" s="102"/>
      <c r="C26" s="96"/>
      <c r="D26" s="138"/>
      <c r="E26" s="250"/>
      <c r="F26" s="104"/>
      <c r="G26" s="97"/>
      <c r="H26" s="105"/>
      <c r="I26" s="443"/>
    </row>
    <row r="27" spans="1:14">
      <c r="B27" s="95"/>
      <c r="C27" s="99" t="s">
        <v>86</v>
      </c>
      <c r="D27" s="137"/>
      <c r="E27" s="249"/>
      <c r="F27" s="101"/>
      <c r="G27" s="101">
        <v>2989.93</v>
      </c>
      <c r="H27" s="196">
        <v>0.91849999999999998</v>
      </c>
      <c r="I27" s="444"/>
    </row>
    <row r="28" spans="1:14">
      <c r="B28" s="95"/>
      <c r="C28" s="96"/>
      <c r="D28" s="137"/>
      <c r="E28" s="249"/>
      <c r="F28" s="96"/>
      <c r="G28" s="97"/>
      <c r="H28" s="105"/>
      <c r="I28" s="443"/>
    </row>
    <row r="29" spans="1:14" s="107" customFormat="1">
      <c r="B29" s="95"/>
      <c r="C29" s="21" t="s">
        <v>55</v>
      </c>
      <c r="D29" s="137"/>
      <c r="E29" s="249"/>
      <c r="F29" s="96"/>
      <c r="G29" s="97"/>
      <c r="H29" s="105"/>
      <c r="I29" s="443"/>
    </row>
    <row r="30" spans="1:14" s="107" customFormat="1">
      <c r="B30" s="95"/>
      <c r="C30" s="21"/>
      <c r="D30" s="137"/>
      <c r="E30" s="249"/>
      <c r="F30" s="96"/>
      <c r="G30" s="97"/>
      <c r="H30" s="105"/>
      <c r="I30" s="443"/>
    </row>
    <row r="31" spans="1:14">
      <c r="B31" s="95" t="s">
        <v>7</v>
      </c>
      <c r="C31" s="158" t="s">
        <v>181</v>
      </c>
      <c r="D31" s="96"/>
      <c r="E31" s="155"/>
      <c r="F31" s="114"/>
      <c r="G31" s="156"/>
      <c r="H31" s="105"/>
      <c r="I31" s="443"/>
    </row>
    <row r="32" spans="1:14">
      <c r="A32" s="89" t="str">
        <f>$A$14&amp;D32</f>
        <v>QDBFIN002016X090</v>
      </c>
      <c r="B32" s="189">
        <v>1</v>
      </c>
      <c r="C32" s="96" t="s">
        <v>343</v>
      </c>
      <c r="D32" s="96" t="s">
        <v>342</v>
      </c>
      <c r="E32" s="157" t="s">
        <v>174</v>
      </c>
      <c r="F32" s="280">
        <v>50000</v>
      </c>
      <c r="G32" s="160">
        <v>49.45</v>
      </c>
      <c r="H32" s="105">
        <v>1.52E-2</v>
      </c>
      <c r="I32" s="443"/>
      <c r="N32" s="440"/>
    </row>
    <row r="33" spans="1:14">
      <c r="B33" s="189"/>
      <c r="C33" s="96"/>
      <c r="D33" s="96"/>
      <c r="E33" s="157"/>
      <c r="F33" s="114"/>
      <c r="G33" s="191"/>
      <c r="H33" s="105"/>
      <c r="I33" s="443"/>
    </row>
    <row r="34" spans="1:14">
      <c r="B34" s="195"/>
      <c r="C34" s="168" t="s">
        <v>206</v>
      </c>
      <c r="D34" s="96"/>
      <c r="E34" s="96"/>
      <c r="F34" s="96"/>
      <c r="G34" s="190">
        <v>49.45</v>
      </c>
      <c r="H34" s="196">
        <v>1.52E-2</v>
      </c>
      <c r="I34" s="444"/>
    </row>
    <row r="35" spans="1:14">
      <c r="B35" s="195"/>
      <c r="C35" s="168"/>
      <c r="D35" s="96"/>
      <c r="E35" s="96"/>
      <c r="F35" s="96"/>
      <c r="G35" s="190"/>
      <c r="H35" s="196"/>
      <c r="I35" s="444"/>
    </row>
    <row r="36" spans="1:14">
      <c r="A36" s="278" t="s">
        <v>352</v>
      </c>
      <c r="B36" s="95" t="s">
        <v>10</v>
      </c>
      <c r="C36" s="9" t="s">
        <v>82</v>
      </c>
      <c r="D36" s="9"/>
      <c r="E36" s="96"/>
      <c r="F36" s="96"/>
      <c r="G36" s="172">
        <v>223.67</v>
      </c>
      <c r="H36" s="171">
        <v>6.8699999999999997E-2</v>
      </c>
      <c r="I36" s="445"/>
      <c r="N36" s="440"/>
    </row>
    <row r="37" spans="1:14">
      <c r="B37" s="102"/>
      <c r="C37" s="96"/>
      <c r="D37" s="96"/>
      <c r="E37" s="103"/>
      <c r="F37" s="103"/>
      <c r="G37" s="97"/>
      <c r="H37" s="105"/>
      <c r="I37" s="443"/>
    </row>
    <row r="38" spans="1:14">
      <c r="B38" s="102"/>
      <c r="C38" s="99" t="s">
        <v>84</v>
      </c>
      <c r="D38" s="99"/>
      <c r="E38" s="103"/>
      <c r="F38" s="106"/>
      <c r="G38" s="106">
        <v>273.12</v>
      </c>
      <c r="H38" s="196">
        <v>8.3900000000000002E-2</v>
      </c>
      <c r="I38" s="444"/>
    </row>
    <row r="39" spans="1:14">
      <c r="B39" s="102"/>
      <c r="C39" s="99"/>
      <c r="D39" s="99"/>
      <c r="E39" s="103"/>
      <c r="F39" s="106"/>
      <c r="G39" s="106"/>
      <c r="H39" s="196"/>
      <c r="I39" s="444"/>
    </row>
    <row r="40" spans="1:14">
      <c r="B40" s="102"/>
      <c r="C40" s="99" t="s">
        <v>83</v>
      </c>
      <c r="D40" s="99"/>
      <c r="E40" s="103"/>
      <c r="F40" s="103"/>
      <c r="G40" s="97"/>
      <c r="H40" s="105"/>
      <c r="I40" s="443"/>
    </row>
    <row r="41" spans="1:14">
      <c r="B41" s="102"/>
      <c r="C41" s="96" t="s">
        <v>43</v>
      </c>
      <c r="D41" s="96"/>
      <c r="E41" s="96"/>
      <c r="F41" s="96"/>
      <c r="G41" s="451">
        <v>-7.9299999999998363</v>
      </c>
      <c r="H41" s="279">
        <v>-2.3999999999999998E-3</v>
      </c>
      <c r="I41" s="446"/>
      <c r="N41" s="440"/>
    </row>
    <row r="42" spans="1:14">
      <c r="B42" s="214"/>
      <c r="C42" s="215"/>
      <c r="D42" s="215"/>
      <c r="E42" s="216"/>
      <c r="F42" s="216"/>
      <c r="G42" s="217"/>
      <c r="H42" s="218"/>
      <c r="I42" s="443"/>
      <c r="J42" s="204"/>
    </row>
    <row r="43" spans="1:14" ht="13.5" thickBot="1">
      <c r="A43" s="89" t="s">
        <v>261</v>
      </c>
      <c r="B43" s="219"/>
      <c r="C43" s="220" t="s">
        <v>14</v>
      </c>
      <c r="D43" s="220"/>
      <c r="E43" s="221"/>
      <c r="F43" s="221"/>
      <c r="G43" s="450">
        <v>3255.12</v>
      </c>
      <c r="H43" s="222">
        <v>1</v>
      </c>
      <c r="I43" s="445"/>
      <c r="N43" s="440"/>
    </row>
    <row r="44" spans="1:14" s="107" customFormat="1">
      <c r="B44" s="108"/>
      <c r="C44" s="89"/>
      <c r="D44" s="89"/>
      <c r="E44" s="89"/>
      <c r="F44" s="89"/>
      <c r="G44" s="89"/>
      <c r="H44" s="91"/>
      <c r="I44" s="89"/>
      <c r="J44" s="89"/>
    </row>
    <row r="45" spans="1:14">
      <c r="B45" s="108" t="s">
        <v>15</v>
      </c>
      <c r="C45" s="89"/>
      <c r="H45" s="91"/>
    </row>
    <row r="46" spans="1:14">
      <c r="B46" s="108" t="s">
        <v>16</v>
      </c>
      <c r="C46" s="89" t="s">
        <v>372</v>
      </c>
      <c r="H46" s="91"/>
    </row>
    <row r="47" spans="1:14">
      <c r="B47" s="108" t="s">
        <v>17</v>
      </c>
      <c r="C47" s="89" t="s">
        <v>196</v>
      </c>
      <c r="H47" s="91"/>
    </row>
    <row r="48" spans="1:14">
      <c r="B48" s="108" t="s">
        <v>18</v>
      </c>
      <c r="C48" s="89" t="s">
        <v>19</v>
      </c>
      <c r="G48" s="153"/>
      <c r="H48" s="154"/>
      <c r="I48" s="153"/>
    </row>
    <row r="49" spans="1:10" ht="25.5">
      <c r="B49" s="108"/>
      <c r="C49" s="182" t="s">
        <v>173</v>
      </c>
      <c r="D49" s="284" t="s">
        <v>373</v>
      </c>
      <c r="G49" s="153"/>
      <c r="H49" s="154"/>
      <c r="I49" s="153"/>
    </row>
    <row r="50" spans="1:10">
      <c r="A50" s="89" t="s">
        <v>246</v>
      </c>
      <c r="B50" s="108"/>
      <c r="C50" s="374" t="s">
        <v>44</v>
      </c>
      <c r="D50" s="367">
        <v>11.0878</v>
      </c>
      <c r="E50" s="153"/>
      <c r="F50" s="153"/>
      <c r="G50" s="153"/>
      <c r="H50" s="154"/>
      <c r="I50" s="153"/>
    </row>
    <row r="51" spans="1:10">
      <c r="A51" s="89" t="s">
        <v>247</v>
      </c>
      <c r="B51" s="108"/>
      <c r="C51" s="375" t="s">
        <v>238</v>
      </c>
      <c r="D51" s="367">
        <v>10.1174</v>
      </c>
      <c r="E51" s="153"/>
      <c r="F51" s="153"/>
      <c r="G51" s="153"/>
      <c r="H51" s="154"/>
      <c r="I51" s="153"/>
    </row>
    <row r="52" spans="1:10">
      <c r="B52" s="108"/>
      <c r="C52" s="153"/>
      <c r="D52" s="153"/>
      <c r="E52" s="153"/>
      <c r="F52" s="153"/>
      <c r="G52" s="153"/>
      <c r="H52" s="154"/>
      <c r="I52" s="153"/>
    </row>
    <row r="53" spans="1:10">
      <c r="B53" s="108" t="s">
        <v>23</v>
      </c>
      <c r="C53" s="153" t="s">
        <v>384</v>
      </c>
      <c r="D53" s="153"/>
      <c r="E53" s="153"/>
      <c r="F53" s="153"/>
      <c r="G53" s="153"/>
      <c r="H53" s="154"/>
      <c r="I53" s="153"/>
    </row>
    <row r="54" spans="1:10">
      <c r="B54" s="108"/>
      <c r="C54" s="153" t="s">
        <v>239</v>
      </c>
      <c r="D54" s="153"/>
      <c r="E54" s="153"/>
      <c r="F54" s="153"/>
      <c r="G54" s="153"/>
      <c r="H54" s="154"/>
      <c r="I54" s="153"/>
    </row>
    <row r="55" spans="1:10" ht="25.5">
      <c r="B55" s="179"/>
      <c r="C55" s="376" t="s">
        <v>46</v>
      </c>
      <c r="D55" s="377" t="s">
        <v>85</v>
      </c>
      <c r="E55" s="464" t="s">
        <v>138</v>
      </c>
      <c r="F55" s="465"/>
      <c r="G55" s="153"/>
      <c r="H55" s="154"/>
      <c r="I55" s="153"/>
    </row>
    <row r="56" spans="1:10" s="180" customFormat="1" ht="15.75" customHeight="1">
      <c r="B56" s="179"/>
      <c r="C56" s="378"/>
      <c r="D56" s="378"/>
      <c r="E56" s="379" t="s">
        <v>60</v>
      </c>
      <c r="F56" s="379" t="s">
        <v>61</v>
      </c>
      <c r="G56" s="153"/>
      <c r="H56" s="154"/>
      <c r="I56" s="153"/>
    </row>
    <row r="57" spans="1:10">
      <c r="B57" s="108"/>
      <c r="C57" s="384">
        <v>42548</v>
      </c>
      <c r="D57" s="382">
        <v>10.0946</v>
      </c>
      <c r="E57" s="385">
        <v>5.4534039999999999E-2</v>
      </c>
      <c r="F57" s="385">
        <v>5.0113699999999997E-2</v>
      </c>
      <c r="G57" s="153"/>
      <c r="H57" s="154"/>
      <c r="I57" s="153"/>
    </row>
    <row r="58" spans="1:10" ht="28.5" customHeight="1">
      <c r="B58" s="108"/>
      <c r="C58" s="466" t="s">
        <v>95</v>
      </c>
      <c r="D58" s="466"/>
      <c r="E58" s="466"/>
      <c r="F58" s="466"/>
      <c r="G58" s="466"/>
      <c r="H58" s="467"/>
      <c r="I58" s="421"/>
    </row>
    <row r="59" spans="1:10" s="230" customFormat="1" ht="16.5" customHeight="1">
      <c r="B59" s="229" t="s">
        <v>24</v>
      </c>
      <c r="C59" s="290" t="s">
        <v>385</v>
      </c>
      <c r="D59" s="291"/>
      <c r="E59" s="291"/>
      <c r="F59" s="291"/>
      <c r="G59" s="291"/>
      <c r="H59" s="292"/>
      <c r="I59" s="291"/>
    </row>
    <row r="60" spans="1:10">
      <c r="B60" s="108" t="s">
        <v>25</v>
      </c>
      <c r="C60" s="153" t="s">
        <v>375</v>
      </c>
      <c r="D60" s="153"/>
      <c r="E60" s="153"/>
      <c r="F60" s="153"/>
      <c r="G60" s="153"/>
      <c r="H60" s="154"/>
      <c r="I60" s="153"/>
    </row>
    <row r="61" spans="1:10" ht="13.5" customHeight="1">
      <c r="B61" s="108" t="s">
        <v>26</v>
      </c>
      <c r="C61" s="153" t="s">
        <v>376</v>
      </c>
      <c r="D61" s="153"/>
      <c r="E61" s="153"/>
      <c r="F61" s="153"/>
      <c r="G61" s="153"/>
      <c r="H61" s="154"/>
      <c r="I61" s="153"/>
    </row>
    <row r="62" spans="1:10" ht="12.75" customHeight="1">
      <c r="B62" s="108" t="s">
        <v>27</v>
      </c>
      <c r="C62" s="153" t="s">
        <v>194</v>
      </c>
      <c r="D62" s="153"/>
      <c r="E62" s="153"/>
      <c r="F62" s="153"/>
      <c r="G62" s="153"/>
      <c r="H62" s="154"/>
      <c r="I62" s="153"/>
    </row>
    <row r="63" spans="1:10" ht="12.75" customHeight="1">
      <c r="B63" s="108" t="s">
        <v>37</v>
      </c>
      <c r="C63" s="383" t="s">
        <v>361</v>
      </c>
      <c r="D63" s="153"/>
      <c r="E63" s="153"/>
      <c r="F63" s="153"/>
      <c r="G63" s="153"/>
      <c r="H63" s="154"/>
      <c r="I63" s="153"/>
      <c r="J63" s="318"/>
    </row>
    <row r="64" spans="1:10">
      <c r="B64" s="108" t="s">
        <v>53</v>
      </c>
      <c r="C64" s="153" t="s">
        <v>195</v>
      </c>
      <c r="D64" s="153"/>
      <c r="E64" s="153"/>
      <c r="F64" s="153"/>
      <c r="G64" s="153"/>
      <c r="H64" s="154"/>
      <c r="I64" s="153"/>
    </row>
    <row r="65" spans="2:9">
      <c r="B65" s="108" t="s">
        <v>54</v>
      </c>
      <c r="C65" s="153" t="s">
        <v>192</v>
      </c>
      <c r="D65" s="153"/>
      <c r="E65" s="153"/>
      <c r="F65" s="153"/>
      <c r="G65" s="153"/>
      <c r="H65" s="154"/>
      <c r="I65" s="153"/>
    </row>
    <row r="66" spans="2:9">
      <c r="B66" s="108" t="s">
        <v>91</v>
      </c>
      <c r="C66" s="388" t="s">
        <v>387</v>
      </c>
      <c r="D66" s="153"/>
      <c r="E66" s="153"/>
      <c r="F66" s="153"/>
      <c r="G66" s="153"/>
      <c r="H66" s="154"/>
      <c r="I66" s="153"/>
    </row>
    <row r="67" spans="2:9">
      <c r="B67" s="108"/>
      <c r="C67" s="153"/>
      <c r="D67" s="153"/>
      <c r="E67" s="153"/>
      <c r="F67" s="153"/>
      <c r="G67" s="153"/>
      <c r="H67" s="154"/>
      <c r="I67" s="153"/>
    </row>
    <row r="68" spans="2:9">
      <c r="B68" s="108" t="s">
        <v>52</v>
      </c>
      <c r="C68" s="89"/>
      <c r="H68" s="91"/>
    </row>
    <row r="69" spans="2:9" ht="13.5" thickBot="1">
      <c r="B69" s="139" t="s">
        <v>275</v>
      </c>
      <c r="C69" s="93"/>
      <c r="D69" s="93"/>
      <c r="E69" s="93"/>
      <c r="F69" s="93"/>
      <c r="G69" s="93"/>
      <c r="H69" s="94"/>
    </row>
  </sheetData>
  <sortState ref="C19:H21">
    <sortCondition descending="1" ref="H19:H21"/>
  </sortState>
  <mergeCells count="8">
    <mergeCell ref="E55:F55"/>
    <mergeCell ref="C58:H58"/>
    <mergeCell ref="B1:H1"/>
    <mergeCell ref="B3:H3"/>
    <mergeCell ref="B4:H4"/>
    <mergeCell ref="B5:H6"/>
    <mergeCell ref="B8:H8"/>
    <mergeCell ref="B10:H10"/>
  </mergeCells>
  <conditionalFormatting sqref="Q1:V18 T19:V21 Q22:V1048576 O1:S1048576">
    <cfRule type="containsText" dxfId="1" priority="2" operator="containsText" text="false">
      <formula>NOT(ISERROR(SEARCH("false",O1)))</formula>
    </cfRule>
  </conditionalFormatting>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topLeftCell="B1" zoomScale="90" zoomScaleNormal="90" workbookViewId="0">
      <selection activeCell="B12" sqref="B12:F54"/>
    </sheetView>
  </sheetViews>
  <sheetFormatPr defaultColWidth="9.140625" defaultRowHeight="12.75"/>
  <cols>
    <col min="1" max="1" width="18" style="2" hidden="1" customWidth="1"/>
    <col min="2" max="2" width="4.42578125" style="2" customWidth="1"/>
    <col min="3" max="3" width="53" style="2" customWidth="1"/>
    <col min="4" max="4" width="23" style="2" customWidth="1"/>
    <col min="5" max="5" width="21.42578125" style="2" customWidth="1"/>
    <col min="6" max="6" width="14.5703125" style="2" customWidth="1"/>
    <col min="7" max="16384" width="9.140625" style="2"/>
  </cols>
  <sheetData>
    <row r="1" spans="2:6">
      <c r="B1" s="452" t="s">
        <v>0</v>
      </c>
      <c r="C1" s="453"/>
      <c r="D1" s="453"/>
      <c r="E1" s="453"/>
      <c r="F1" s="454"/>
    </row>
    <row r="2" spans="2:6">
      <c r="B2" s="3"/>
      <c r="C2" s="4"/>
      <c r="D2" s="4"/>
      <c r="E2" s="4"/>
      <c r="F2" s="41"/>
    </row>
    <row r="3" spans="2:6" ht="14.25" customHeight="1">
      <c r="B3" s="455" t="s">
        <v>1</v>
      </c>
      <c r="C3" s="456"/>
      <c r="D3" s="456"/>
      <c r="E3" s="456"/>
      <c r="F3" s="457"/>
    </row>
    <row r="4" spans="2:6" ht="15" customHeight="1">
      <c r="B4" s="455" t="s">
        <v>2</v>
      </c>
      <c r="C4" s="456"/>
      <c r="D4" s="456"/>
      <c r="E4" s="456"/>
      <c r="F4" s="457"/>
    </row>
    <row r="5" spans="2:6" ht="15" customHeight="1">
      <c r="B5" s="458" t="s">
        <v>186</v>
      </c>
      <c r="C5" s="459"/>
      <c r="D5" s="459"/>
      <c r="E5" s="459"/>
      <c r="F5" s="460"/>
    </row>
    <row r="6" spans="2:6" ht="15" customHeight="1">
      <c r="B6" s="458"/>
      <c r="C6" s="459"/>
      <c r="D6" s="459"/>
      <c r="E6" s="459"/>
      <c r="F6" s="460"/>
    </row>
    <row r="7" spans="2:6">
      <c r="B7" s="3"/>
      <c r="C7" s="4"/>
      <c r="D7" s="4"/>
      <c r="E7" s="4"/>
      <c r="F7" s="41"/>
    </row>
    <row r="8" spans="2:6" ht="12.75" customHeight="1">
      <c r="B8" s="455" t="s">
        <v>96</v>
      </c>
      <c r="C8" s="456"/>
      <c r="D8" s="456"/>
      <c r="E8" s="456"/>
      <c r="F8" s="457"/>
    </row>
    <row r="9" spans="2:6">
      <c r="B9" s="3"/>
      <c r="C9" s="42"/>
      <c r="D9" s="42"/>
      <c r="E9" s="4"/>
      <c r="F9" s="41"/>
    </row>
    <row r="10" spans="2:6" ht="14.25" customHeight="1">
      <c r="B10" s="486" t="str">
        <f>"Monthly Portfolio Statement of the Quantum Gold Fund for the period ended "&amp;TEXT(Index!C23,"mmmmmmmmmm dd, yyyy")</f>
        <v>Monthly Portfolio Statement of the Quantum Gold Fund for the period ended June 30, 2016</v>
      </c>
      <c r="C10" s="487"/>
      <c r="D10" s="487"/>
      <c r="E10" s="487"/>
      <c r="F10" s="488"/>
    </row>
    <row r="11" spans="2:6" ht="12" customHeight="1">
      <c r="B11" s="3"/>
      <c r="C11" s="42"/>
      <c r="D11" s="42"/>
      <c r="E11" s="4"/>
      <c r="F11" s="43"/>
    </row>
    <row r="12" spans="2:6" ht="25.5">
      <c r="B12" s="270" t="s">
        <v>30</v>
      </c>
      <c r="C12" s="44" t="s">
        <v>87</v>
      </c>
      <c r="D12" s="44" t="s">
        <v>5</v>
      </c>
      <c r="E12" s="7" t="s">
        <v>149</v>
      </c>
      <c r="F12" s="45" t="s">
        <v>6</v>
      </c>
    </row>
    <row r="13" spans="2:6">
      <c r="B13" s="46"/>
      <c r="C13" s="47"/>
      <c r="D13" s="47"/>
      <c r="E13" s="47"/>
      <c r="F13" s="48"/>
    </row>
    <row r="14" spans="2:6">
      <c r="B14" s="46"/>
      <c r="C14" s="49" t="s">
        <v>31</v>
      </c>
      <c r="D14" s="49"/>
      <c r="E14" s="49"/>
      <c r="F14" s="50"/>
    </row>
    <row r="15" spans="2:6">
      <c r="B15" s="238">
        <v>1</v>
      </c>
      <c r="C15" s="10" t="s">
        <v>201</v>
      </c>
      <c r="D15" s="173">
        <v>206</v>
      </c>
      <c r="E15" s="160">
        <v>6585.83</v>
      </c>
      <c r="F15" s="16">
        <v>0.99790000000000001</v>
      </c>
    </row>
    <row r="16" spans="2:6">
      <c r="B16" s="238">
        <v>2</v>
      </c>
      <c r="C16" s="10" t="s">
        <v>177</v>
      </c>
      <c r="D16" s="173">
        <v>7</v>
      </c>
      <c r="E16" s="160">
        <v>22.47</v>
      </c>
      <c r="F16" s="16">
        <v>3.3999999999999998E-3</v>
      </c>
    </row>
    <row r="17" spans="1:6">
      <c r="B17" s="238"/>
      <c r="C17" s="10"/>
      <c r="D17" s="173"/>
      <c r="E17" s="160"/>
      <c r="F17" s="16"/>
    </row>
    <row r="18" spans="1:6" ht="12" customHeight="1">
      <c r="B18" s="46"/>
      <c r="C18" s="10"/>
      <c r="D18" s="14"/>
      <c r="E18" s="15"/>
      <c r="F18" s="16"/>
    </row>
    <row r="19" spans="1:6" s="24" customFormat="1">
      <c r="B19" s="52"/>
      <c r="C19" s="21" t="s">
        <v>50</v>
      </c>
      <c r="D19" s="112"/>
      <c r="E19" s="53">
        <v>6608.3</v>
      </c>
      <c r="F19" s="59">
        <v>1.0013000000000001</v>
      </c>
    </row>
    <row r="20" spans="1:6" s="24" customFormat="1">
      <c r="B20" s="52"/>
      <c r="C20" s="21"/>
      <c r="D20" s="21"/>
      <c r="E20" s="54"/>
      <c r="F20" s="55"/>
    </row>
    <row r="21" spans="1:6" s="24" customFormat="1">
      <c r="B21" s="52"/>
      <c r="C21" s="21" t="s">
        <v>56</v>
      </c>
      <c r="D21" s="21"/>
      <c r="E21" s="54"/>
      <c r="F21" s="55"/>
    </row>
    <row r="22" spans="1:6" s="24" customFormat="1">
      <c r="B22" s="52"/>
      <c r="C22" s="21"/>
      <c r="D22" s="14"/>
      <c r="E22" s="15"/>
      <c r="F22" s="51"/>
    </row>
    <row r="23" spans="1:6" s="24" customFormat="1">
      <c r="B23" s="52" t="s">
        <v>32</v>
      </c>
      <c r="C23" s="21" t="s">
        <v>8</v>
      </c>
      <c r="D23" s="207" t="s">
        <v>9</v>
      </c>
      <c r="E23" s="207" t="s">
        <v>9</v>
      </c>
      <c r="F23" s="208" t="s">
        <v>9</v>
      </c>
    </row>
    <row r="24" spans="1:6" s="24" customFormat="1">
      <c r="B24" s="52" t="s">
        <v>33</v>
      </c>
      <c r="C24" s="21" t="s">
        <v>11</v>
      </c>
      <c r="D24" s="207" t="s">
        <v>9</v>
      </c>
      <c r="E24" s="207" t="s">
        <v>9</v>
      </c>
      <c r="F24" s="208" t="s">
        <v>9</v>
      </c>
    </row>
    <row r="25" spans="1:6" s="24" customFormat="1">
      <c r="B25" s="52" t="s">
        <v>34</v>
      </c>
      <c r="C25" s="9" t="s">
        <v>13</v>
      </c>
      <c r="D25" s="207" t="s">
        <v>9</v>
      </c>
      <c r="E25" s="207" t="s">
        <v>9</v>
      </c>
      <c r="F25" s="208" t="s">
        <v>9</v>
      </c>
    </row>
    <row r="26" spans="1:6" s="24" customFormat="1">
      <c r="B26" s="52"/>
      <c r="C26" s="21" t="s">
        <v>80</v>
      </c>
      <c r="D26" s="57"/>
      <c r="E26" s="57" t="s">
        <v>9</v>
      </c>
      <c r="F26" s="58" t="s">
        <v>9</v>
      </c>
    </row>
    <row r="27" spans="1:6" s="24" customFormat="1">
      <c r="B27" s="52"/>
      <c r="C27" s="21"/>
      <c r="D27" s="21"/>
      <c r="E27" s="54"/>
      <c r="F27" s="55"/>
    </row>
    <row r="28" spans="1:6" s="24" customFormat="1">
      <c r="B28" s="46"/>
      <c r="C28" s="21" t="s">
        <v>57</v>
      </c>
      <c r="D28" s="57"/>
      <c r="E28" s="57"/>
      <c r="F28" s="58"/>
    </row>
    <row r="29" spans="1:6" s="24" customFormat="1">
      <c r="B29" s="46"/>
      <c r="C29" s="21"/>
      <c r="D29" s="57"/>
      <c r="E29" s="57"/>
      <c r="F29" s="58"/>
    </row>
    <row r="30" spans="1:6" s="24" customFormat="1">
      <c r="A30" s="24" t="s">
        <v>353</v>
      </c>
      <c r="B30" s="281" t="s">
        <v>7</v>
      </c>
      <c r="C30" s="9" t="s">
        <v>82</v>
      </c>
      <c r="D30" s="57"/>
      <c r="E30" s="172">
        <v>10.3</v>
      </c>
      <c r="F30" s="59">
        <v>1.6000000000000001E-3</v>
      </c>
    </row>
    <row r="31" spans="1:6" s="24" customFormat="1">
      <c r="B31" s="46"/>
      <c r="C31" s="21"/>
      <c r="D31" s="21"/>
      <c r="E31" s="54"/>
      <c r="F31" s="55"/>
    </row>
    <row r="32" spans="1:6" s="24" customFormat="1">
      <c r="B32" s="46"/>
      <c r="C32" s="9" t="s">
        <v>83</v>
      </c>
      <c r="D32" s="21"/>
      <c r="E32" s="54"/>
      <c r="F32" s="55"/>
    </row>
    <row r="33" spans="1:6">
      <c r="B33" s="46"/>
      <c r="C33" s="14" t="s">
        <v>35</v>
      </c>
      <c r="D33" s="21"/>
      <c r="E33" s="172">
        <v>-19.170000000000073</v>
      </c>
      <c r="F33" s="59">
        <v>-2.9000000000001247E-3</v>
      </c>
    </row>
    <row r="34" spans="1:6">
      <c r="B34" s="46"/>
      <c r="C34" s="21"/>
      <c r="D34" s="21"/>
      <c r="E34" s="15"/>
      <c r="F34" s="51"/>
    </row>
    <row r="35" spans="1:6">
      <c r="A35" s="2" t="s">
        <v>281</v>
      </c>
      <c r="B35" s="46"/>
      <c r="C35" s="121" t="s">
        <v>14</v>
      </c>
      <c r="D35" s="60"/>
      <c r="E35" s="172">
        <v>6599.43</v>
      </c>
      <c r="F35" s="59">
        <v>1</v>
      </c>
    </row>
    <row r="36" spans="1:6" ht="13.5" thickBot="1">
      <c r="B36" s="131"/>
      <c r="C36" s="132"/>
      <c r="D36" s="132"/>
      <c r="E36" s="133"/>
      <c r="F36" s="134"/>
    </row>
    <row r="37" spans="1:6">
      <c r="B37" s="29"/>
      <c r="C37" s="30"/>
      <c r="D37" s="30"/>
      <c r="E37" s="31"/>
      <c r="F37" s="135"/>
    </row>
    <row r="38" spans="1:6">
      <c r="B38" s="6" t="s">
        <v>15</v>
      </c>
      <c r="C38" s="42"/>
      <c r="D38" s="42"/>
      <c r="E38" s="62"/>
      <c r="F38" s="41"/>
    </row>
    <row r="39" spans="1:6" ht="13.5" customHeight="1">
      <c r="B39" s="33" t="s">
        <v>16</v>
      </c>
      <c r="C39" s="489" t="s">
        <v>372</v>
      </c>
      <c r="D39" s="489"/>
      <c r="E39" s="489"/>
      <c r="F39" s="490"/>
    </row>
    <row r="40" spans="1:6" ht="14.25" customHeight="1">
      <c r="B40" s="33" t="s">
        <v>17</v>
      </c>
      <c r="C40" s="4" t="s">
        <v>36</v>
      </c>
      <c r="D40" s="4"/>
      <c r="E40" s="62"/>
      <c r="F40" s="41"/>
    </row>
    <row r="41" spans="1:6" ht="25.5">
      <c r="B41" s="33"/>
      <c r="C41" s="364" t="s">
        <v>20</v>
      </c>
      <c r="D41" s="365" t="s">
        <v>373</v>
      </c>
      <c r="E41" s="110"/>
      <c r="F41" s="141"/>
    </row>
    <row r="42" spans="1:6">
      <c r="A42" s="2" t="s">
        <v>242</v>
      </c>
      <c r="B42" s="33"/>
      <c r="C42" s="366" t="s">
        <v>21</v>
      </c>
      <c r="D42" s="367">
        <v>1452.4583</v>
      </c>
      <c r="E42" s="110"/>
      <c r="F42" s="141"/>
    </row>
    <row r="43" spans="1:6" ht="18.75" customHeight="1">
      <c r="B43" s="63" t="s">
        <v>18</v>
      </c>
      <c r="C43" s="110" t="s">
        <v>385</v>
      </c>
      <c r="D43" s="298"/>
      <c r="E43" s="298"/>
      <c r="F43" s="141"/>
    </row>
    <row r="44" spans="1:6" ht="18.75" customHeight="1">
      <c r="B44" s="63" t="s">
        <v>23</v>
      </c>
      <c r="C44" s="483" t="s">
        <v>375</v>
      </c>
      <c r="D44" s="483"/>
      <c r="E44" s="483"/>
      <c r="F44" s="141"/>
    </row>
    <row r="45" spans="1:6" ht="28.5" customHeight="1">
      <c r="B45" s="34" t="s">
        <v>24</v>
      </c>
      <c r="C45" s="484" t="s">
        <v>388</v>
      </c>
      <c r="D45" s="484"/>
      <c r="E45" s="484"/>
      <c r="F45" s="485"/>
    </row>
    <row r="46" spans="1:6" ht="17.25" customHeight="1">
      <c r="B46" s="109" t="s">
        <v>25</v>
      </c>
      <c r="C46" s="110" t="s">
        <v>193</v>
      </c>
      <c r="D46" s="359"/>
      <c r="E46" s="359"/>
      <c r="F46" s="360"/>
    </row>
    <row r="47" spans="1:6" ht="16.5" customHeight="1">
      <c r="B47" s="109" t="s">
        <v>26</v>
      </c>
      <c r="C47" s="1" t="s">
        <v>337</v>
      </c>
      <c r="D47" s="359"/>
      <c r="E47" s="359"/>
      <c r="F47" s="360"/>
    </row>
    <row r="48" spans="1:6" ht="17.25" customHeight="1">
      <c r="B48" s="109" t="s">
        <v>27</v>
      </c>
      <c r="C48" s="110" t="s">
        <v>191</v>
      </c>
      <c r="D48" s="359"/>
      <c r="E48" s="359"/>
      <c r="F48" s="360"/>
    </row>
    <row r="49" spans="2:6" ht="17.25" customHeight="1">
      <c r="B49" s="109" t="s">
        <v>37</v>
      </c>
      <c r="C49" s="110" t="s">
        <v>192</v>
      </c>
      <c r="D49" s="359"/>
      <c r="E49" s="359"/>
      <c r="F49" s="360"/>
    </row>
    <row r="50" spans="2:6" ht="17.25" customHeight="1">
      <c r="B50" s="109" t="s">
        <v>53</v>
      </c>
      <c r="C50" s="1" t="s">
        <v>389</v>
      </c>
      <c r="D50" s="359"/>
      <c r="E50" s="359"/>
      <c r="F50" s="360"/>
    </row>
    <row r="51" spans="2:6" ht="17.25" customHeight="1">
      <c r="B51" s="109"/>
      <c r="C51" s="110"/>
      <c r="D51" s="359"/>
      <c r="E51" s="359"/>
      <c r="F51" s="360"/>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conditionalFormatting sqref="XDV15:XFD15">
    <cfRule type="containsText" dxfId="0" priority="6" operator="containsText" text="false">
      <formula>NOT(ISERROR(SEARCH("false",XDV15)))</formula>
    </cfRule>
  </conditionalFormatting>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H120"/>
  <sheetViews>
    <sheetView topLeftCell="B1" zoomScale="90" zoomScaleNormal="90" workbookViewId="0">
      <selection activeCell="B12" sqref="B12:H107"/>
    </sheetView>
  </sheetViews>
  <sheetFormatPr defaultColWidth="9.140625" defaultRowHeight="12.75"/>
  <cols>
    <col min="1" max="1" width="14.425781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452" t="s">
        <v>0</v>
      </c>
      <c r="C1" s="453"/>
      <c r="D1" s="453"/>
      <c r="E1" s="493"/>
      <c r="F1" s="453"/>
      <c r="G1" s="453"/>
      <c r="H1" s="454"/>
    </row>
    <row r="2" spans="1:8">
      <c r="B2" s="3"/>
      <c r="C2" s="4"/>
      <c r="D2" s="4"/>
      <c r="E2" s="4"/>
      <c r="F2" s="4"/>
      <c r="G2" s="62"/>
      <c r="H2" s="41"/>
    </row>
    <row r="3" spans="1:8">
      <c r="B3" s="455" t="s">
        <v>1</v>
      </c>
      <c r="C3" s="456"/>
      <c r="D3" s="456"/>
      <c r="E3" s="494"/>
      <c r="F3" s="456"/>
      <c r="G3" s="456"/>
      <c r="H3" s="457"/>
    </row>
    <row r="4" spans="1:8">
      <c r="B4" s="455" t="s">
        <v>2</v>
      </c>
      <c r="C4" s="456"/>
      <c r="D4" s="456"/>
      <c r="E4" s="494"/>
      <c r="F4" s="456"/>
      <c r="G4" s="456"/>
      <c r="H4" s="457"/>
    </row>
    <row r="5" spans="1:8" ht="15" customHeight="1">
      <c r="B5" s="458" t="s">
        <v>137</v>
      </c>
      <c r="C5" s="459"/>
      <c r="D5" s="459"/>
      <c r="E5" s="459"/>
      <c r="F5" s="459"/>
      <c r="G5" s="459"/>
      <c r="H5" s="460"/>
    </row>
    <row r="6" spans="1:8" ht="15" customHeight="1">
      <c r="B6" s="458"/>
      <c r="C6" s="459"/>
      <c r="D6" s="459"/>
      <c r="E6" s="459"/>
      <c r="F6" s="459"/>
      <c r="G6" s="459"/>
      <c r="H6" s="460"/>
    </row>
    <row r="7" spans="1:8">
      <c r="B7" s="3"/>
      <c r="C7" s="4"/>
      <c r="D7" s="4"/>
      <c r="E7" s="4"/>
      <c r="F7" s="4"/>
      <c r="G7" s="62"/>
      <c r="H7" s="41"/>
    </row>
    <row r="8" spans="1:8">
      <c r="B8" s="455" t="s">
        <v>93</v>
      </c>
      <c r="C8" s="456"/>
      <c r="D8" s="456"/>
      <c r="E8" s="494"/>
      <c r="F8" s="456"/>
      <c r="G8" s="456"/>
      <c r="H8" s="457"/>
    </row>
    <row r="9" spans="1:8">
      <c r="B9" s="3"/>
      <c r="C9" s="4"/>
      <c r="D9" s="4"/>
      <c r="E9" s="4"/>
      <c r="F9" s="4"/>
      <c r="G9" s="62"/>
      <c r="H9" s="41"/>
    </row>
    <row r="10" spans="1:8">
      <c r="B10" s="455" t="str">
        <f>"Monthly Portfolio Statement of the Quantum Index Fund for the period ended "&amp;TEXT(Index!C23,"mmmmmmmmmm dd, yyyy")</f>
        <v>Monthly Portfolio Statement of the Quantum Index Fund for the period ended June 30, 2016</v>
      </c>
      <c r="C10" s="456"/>
      <c r="D10" s="456"/>
      <c r="E10" s="494"/>
      <c r="F10" s="456"/>
      <c r="G10" s="456"/>
      <c r="H10" s="457"/>
    </row>
    <row r="11" spans="1:8" ht="13.5" thickBot="1">
      <c r="B11" s="66"/>
      <c r="C11" s="37"/>
      <c r="D11" s="37"/>
      <c r="E11" s="37"/>
      <c r="F11" s="37"/>
      <c r="G11" s="67"/>
      <c r="H11" s="65"/>
    </row>
    <row r="12" spans="1:8" s="237" customFormat="1" ht="48" customHeight="1">
      <c r="B12" s="231" t="s">
        <v>3</v>
      </c>
      <c r="C12" s="239" t="s">
        <v>4</v>
      </c>
      <c r="D12" s="233" t="s">
        <v>98</v>
      </c>
      <c r="E12" s="239" t="s">
        <v>38</v>
      </c>
      <c r="F12" s="239" t="s">
        <v>5</v>
      </c>
      <c r="G12" s="235" t="s">
        <v>149</v>
      </c>
      <c r="H12" s="236" t="s">
        <v>6</v>
      </c>
    </row>
    <row r="13" spans="1:8">
      <c r="B13" s="46"/>
      <c r="C13" s="21"/>
      <c r="D13" s="130"/>
      <c r="E13" s="14"/>
      <c r="F13" s="14"/>
      <c r="G13" s="14"/>
      <c r="H13" s="61"/>
    </row>
    <row r="14" spans="1:8">
      <c r="A14" s="2" t="s">
        <v>160</v>
      </c>
      <c r="B14" s="46"/>
      <c r="C14" s="21" t="s">
        <v>58</v>
      </c>
      <c r="D14" s="130"/>
      <c r="E14" s="14"/>
      <c r="F14" s="14"/>
      <c r="G14" s="14"/>
      <c r="H14" s="61"/>
    </row>
    <row r="15" spans="1:8">
      <c r="B15" s="46"/>
      <c r="C15" s="49"/>
      <c r="D15" s="130"/>
      <c r="E15" s="162"/>
      <c r="F15" s="15"/>
      <c r="G15" s="14"/>
      <c r="H15" s="61"/>
    </row>
    <row r="16" spans="1:8">
      <c r="B16" s="238" t="s">
        <v>7</v>
      </c>
      <c r="C16" s="21" t="s">
        <v>8</v>
      </c>
      <c r="D16" s="130"/>
      <c r="E16" s="15"/>
      <c r="F16" s="15"/>
      <c r="G16" s="14"/>
      <c r="H16" s="61"/>
    </row>
    <row r="17" spans="1:8">
      <c r="B17" s="238"/>
      <c r="C17" s="21"/>
      <c r="D17" s="130"/>
      <c r="E17" s="15"/>
      <c r="F17" s="15"/>
      <c r="G17" s="14"/>
      <c r="H17" s="61"/>
    </row>
    <row r="18" spans="1:8">
      <c r="A18" s="2" t="str">
        <f t="shared" ref="A18:A49" si="0">$A$14&amp;D18</f>
        <v>QIFINE040A01026</v>
      </c>
      <c r="B18" s="238">
        <v>1</v>
      </c>
      <c r="C18" s="201" t="s">
        <v>390</v>
      </c>
      <c r="D18" s="130" t="s">
        <v>102</v>
      </c>
      <c r="E18" s="160" t="s">
        <v>64</v>
      </c>
      <c r="F18" s="161">
        <v>2513</v>
      </c>
      <c r="G18" s="160">
        <v>29.56</v>
      </c>
      <c r="H18" s="16">
        <v>7.7499999999999999E-2</v>
      </c>
    </row>
    <row r="19" spans="1:8">
      <c r="A19" s="2" t="str">
        <f t="shared" si="0"/>
        <v>QIFINE009A01021</v>
      </c>
      <c r="B19" s="238">
        <v>2</v>
      </c>
      <c r="C19" s="201" t="s">
        <v>364</v>
      </c>
      <c r="D19" s="130" t="s">
        <v>100</v>
      </c>
      <c r="E19" s="160" t="s">
        <v>63</v>
      </c>
      <c r="F19" s="161">
        <v>2507</v>
      </c>
      <c r="G19" s="160">
        <v>29.35</v>
      </c>
      <c r="H19" s="16">
        <v>7.6899999999999996E-2</v>
      </c>
    </row>
    <row r="20" spans="1:8">
      <c r="A20" s="2" t="str">
        <f t="shared" si="0"/>
        <v>QIFINE154A01025</v>
      </c>
      <c r="B20" s="238">
        <v>3</v>
      </c>
      <c r="C20" s="201" t="s">
        <v>391</v>
      </c>
      <c r="D20" s="130" t="s">
        <v>132</v>
      </c>
      <c r="E20" s="160" t="s">
        <v>68</v>
      </c>
      <c r="F20" s="161">
        <v>7060</v>
      </c>
      <c r="G20" s="160">
        <v>26.01</v>
      </c>
      <c r="H20" s="16">
        <v>6.8199999999999997E-2</v>
      </c>
    </row>
    <row r="21" spans="1:8">
      <c r="A21" s="2" t="str">
        <f t="shared" si="0"/>
        <v>QIFINE001A01036</v>
      </c>
      <c r="B21" s="238">
        <v>4</v>
      </c>
      <c r="C21" s="201" t="s">
        <v>365</v>
      </c>
      <c r="D21" s="130" t="s">
        <v>101</v>
      </c>
      <c r="E21" s="160" t="s">
        <v>65</v>
      </c>
      <c r="F21" s="161">
        <v>1981</v>
      </c>
      <c r="G21" s="160">
        <v>24.83</v>
      </c>
      <c r="H21" s="16">
        <v>6.5100000000000005E-2</v>
      </c>
    </row>
    <row r="22" spans="1:8">
      <c r="A22" s="2" t="str">
        <f t="shared" si="0"/>
        <v>QIFINE002A01018</v>
      </c>
      <c r="B22" s="238">
        <v>5</v>
      </c>
      <c r="C22" s="201" t="s">
        <v>392</v>
      </c>
      <c r="D22" s="130" t="s">
        <v>99</v>
      </c>
      <c r="E22" s="160" t="s">
        <v>74</v>
      </c>
      <c r="F22" s="161">
        <v>2073</v>
      </c>
      <c r="G22" s="160">
        <v>20.09</v>
      </c>
      <c r="H22" s="16">
        <v>5.2600000000000001E-2</v>
      </c>
    </row>
    <row r="23" spans="1:8">
      <c r="A23" s="2" t="str">
        <f t="shared" si="0"/>
        <v>QIFINE090A01021</v>
      </c>
      <c r="B23" s="238">
        <v>6</v>
      </c>
      <c r="C23" s="201" t="s">
        <v>393</v>
      </c>
      <c r="D23" s="130" t="s">
        <v>208</v>
      </c>
      <c r="E23" s="160" t="s">
        <v>64</v>
      </c>
      <c r="F23" s="161">
        <v>7294</v>
      </c>
      <c r="G23" s="160">
        <v>17.55</v>
      </c>
      <c r="H23" s="16">
        <v>4.5999999999999999E-2</v>
      </c>
    </row>
    <row r="24" spans="1:8">
      <c r="A24" s="2" t="str">
        <f t="shared" si="0"/>
        <v>QIFINE467B01029</v>
      </c>
      <c r="B24" s="238">
        <v>7</v>
      </c>
      <c r="C24" s="201" t="s">
        <v>366</v>
      </c>
      <c r="D24" s="130" t="s">
        <v>104</v>
      </c>
      <c r="E24" s="160" t="s">
        <v>63</v>
      </c>
      <c r="F24" s="161">
        <v>668</v>
      </c>
      <c r="G24" s="160">
        <v>17.05</v>
      </c>
      <c r="H24" s="16">
        <v>4.4699999999999997E-2</v>
      </c>
    </row>
    <row r="25" spans="1:8">
      <c r="A25" s="2" t="str">
        <f t="shared" si="0"/>
        <v>QIFINE018A01030</v>
      </c>
      <c r="B25" s="238">
        <v>8</v>
      </c>
      <c r="C25" s="201" t="s">
        <v>394</v>
      </c>
      <c r="D25" s="130" t="s">
        <v>103</v>
      </c>
      <c r="E25" s="160" t="s">
        <v>71</v>
      </c>
      <c r="F25" s="161">
        <v>1028</v>
      </c>
      <c r="G25" s="160">
        <v>15.38</v>
      </c>
      <c r="H25" s="16">
        <v>4.0300000000000002E-2</v>
      </c>
    </row>
    <row r="26" spans="1:8">
      <c r="A26" s="24" t="str">
        <f t="shared" si="0"/>
        <v>QIFINE238A01034</v>
      </c>
      <c r="B26" s="253">
        <v>9</v>
      </c>
      <c r="C26" s="201" t="s">
        <v>395</v>
      </c>
      <c r="D26" s="130" t="s">
        <v>187</v>
      </c>
      <c r="E26" s="160" t="s">
        <v>64</v>
      </c>
      <c r="F26" s="161">
        <v>2091</v>
      </c>
      <c r="G26" s="160">
        <v>11.16</v>
      </c>
      <c r="H26" s="16">
        <v>2.92E-2</v>
      </c>
    </row>
    <row r="27" spans="1:8">
      <c r="A27" s="2" t="str">
        <f t="shared" si="0"/>
        <v>QIFINE155A01022</v>
      </c>
      <c r="B27" s="238">
        <v>10</v>
      </c>
      <c r="C27" s="201" t="s">
        <v>368</v>
      </c>
      <c r="D27" s="130" t="s">
        <v>107</v>
      </c>
      <c r="E27" s="160" t="s">
        <v>62</v>
      </c>
      <c r="F27" s="161">
        <v>2427</v>
      </c>
      <c r="G27" s="160">
        <v>11.15</v>
      </c>
      <c r="H27" s="16">
        <v>2.92E-2</v>
      </c>
    </row>
    <row r="28" spans="1:8">
      <c r="A28" s="2" t="str">
        <f t="shared" si="0"/>
        <v>QIFINE044A01036</v>
      </c>
      <c r="B28" s="238">
        <v>11</v>
      </c>
      <c r="C28" s="201" t="s">
        <v>311</v>
      </c>
      <c r="D28" s="130" t="s">
        <v>111</v>
      </c>
      <c r="E28" s="160" t="s">
        <v>75</v>
      </c>
      <c r="F28" s="161">
        <v>1359</v>
      </c>
      <c r="G28" s="160">
        <v>10.37</v>
      </c>
      <c r="H28" s="16">
        <v>2.7199999999999998E-2</v>
      </c>
    </row>
    <row r="29" spans="1:8">
      <c r="A29" s="2" t="str">
        <f t="shared" si="0"/>
        <v>QIFINE237A01028</v>
      </c>
      <c r="B29" s="238">
        <v>12</v>
      </c>
      <c r="C29" s="201" t="s">
        <v>301</v>
      </c>
      <c r="D29" s="130" t="s">
        <v>113</v>
      </c>
      <c r="E29" s="160" t="s">
        <v>64</v>
      </c>
      <c r="F29" s="161">
        <v>1337</v>
      </c>
      <c r="G29" s="160">
        <v>10.210000000000001</v>
      </c>
      <c r="H29" s="16">
        <v>2.6800000000000001E-2</v>
      </c>
    </row>
    <row r="30" spans="1:8">
      <c r="A30" s="2" t="str">
        <f t="shared" si="0"/>
        <v>QIFINE062A01020</v>
      </c>
      <c r="B30" s="238">
        <v>13</v>
      </c>
      <c r="C30" s="201" t="s">
        <v>215</v>
      </c>
      <c r="D30" s="130" t="s">
        <v>205</v>
      </c>
      <c r="E30" s="160" t="s">
        <v>64</v>
      </c>
      <c r="F30" s="161">
        <v>3896</v>
      </c>
      <c r="G30" s="160">
        <v>8.52</v>
      </c>
      <c r="H30" s="16">
        <v>2.23E-2</v>
      </c>
    </row>
    <row r="31" spans="1:8">
      <c r="A31" s="2" t="str">
        <f t="shared" si="0"/>
        <v>QIFINE101A01026</v>
      </c>
      <c r="B31" s="238">
        <v>14</v>
      </c>
      <c r="C31" s="201" t="s">
        <v>304</v>
      </c>
      <c r="D31" s="130" t="s">
        <v>108</v>
      </c>
      <c r="E31" s="160" t="s">
        <v>62</v>
      </c>
      <c r="F31" s="161">
        <v>577</v>
      </c>
      <c r="G31" s="160">
        <v>8.25</v>
      </c>
      <c r="H31" s="16">
        <v>2.1600000000000001E-2</v>
      </c>
    </row>
    <row r="32" spans="1:8">
      <c r="A32" s="2" t="str">
        <f t="shared" si="0"/>
        <v>QIFINE030A01027</v>
      </c>
      <c r="B32" s="238">
        <v>15</v>
      </c>
      <c r="C32" s="201" t="s">
        <v>298</v>
      </c>
      <c r="D32" s="130" t="s">
        <v>105</v>
      </c>
      <c r="E32" s="160" t="s">
        <v>68</v>
      </c>
      <c r="F32" s="161">
        <v>896</v>
      </c>
      <c r="G32" s="160">
        <v>8.0500000000000007</v>
      </c>
      <c r="H32" s="16">
        <v>2.1100000000000001E-2</v>
      </c>
    </row>
    <row r="33" spans="1:8">
      <c r="A33" s="2" t="str">
        <f t="shared" si="0"/>
        <v>QIFINE585B01010</v>
      </c>
      <c r="B33" s="238">
        <v>16</v>
      </c>
      <c r="C33" s="201" t="s">
        <v>305</v>
      </c>
      <c r="D33" s="130" t="s">
        <v>121</v>
      </c>
      <c r="E33" s="160" t="s">
        <v>62</v>
      </c>
      <c r="F33" s="161">
        <v>167</v>
      </c>
      <c r="G33" s="160">
        <v>6.99</v>
      </c>
      <c r="H33" s="16">
        <v>1.83E-2</v>
      </c>
    </row>
    <row r="34" spans="1:8">
      <c r="A34" s="2" t="str">
        <f t="shared" si="0"/>
        <v>QIFINE095A01012</v>
      </c>
      <c r="B34" s="238">
        <v>17</v>
      </c>
      <c r="C34" s="201" t="s">
        <v>300</v>
      </c>
      <c r="D34" s="130" t="s">
        <v>170</v>
      </c>
      <c r="E34" s="160" t="s">
        <v>64</v>
      </c>
      <c r="F34" s="161">
        <v>612</v>
      </c>
      <c r="G34" s="160">
        <v>6.8</v>
      </c>
      <c r="H34" s="16">
        <v>1.78E-2</v>
      </c>
    </row>
    <row r="35" spans="1:8">
      <c r="A35" s="2" t="str">
        <f t="shared" si="0"/>
        <v>QIFINE397D01024</v>
      </c>
      <c r="B35" s="238">
        <v>18</v>
      </c>
      <c r="C35" s="201" t="s">
        <v>288</v>
      </c>
      <c r="D35" s="130" t="s">
        <v>109</v>
      </c>
      <c r="E35" s="160" t="s">
        <v>73</v>
      </c>
      <c r="F35" s="161">
        <v>1655</v>
      </c>
      <c r="G35" s="160">
        <v>6.07</v>
      </c>
      <c r="H35" s="16">
        <v>1.5900000000000001E-2</v>
      </c>
    </row>
    <row r="36" spans="1:8">
      <c r="A36" s="2" t="str">
        <f t="shared" si="0"/>
        <v>QIFINE021A01026</v>
      </c>
      <c r="B36" s="238">
        <v>19</v>
      </c>
      <c r="C36" s="201" t="s">
        <v>283</v>
      </c>
      <c r="D36" s="130" t="s">
        <v>172</v>
      </c>
      <c r="E36" s="160" t="s">
        <v>68</v>
      </c>
      <c r="F36" s="161">
        <v>566</v>
      </c>
      <c r="G36" s="160">
        <v>5.68</v>
      </c>
      <c r="H36" s="16">
        <v>1.49E-2</v>
      </c>
    </row>
    <row r="37" spans="1:8">
      <c r="A37" s="2" t="str">
        <f t="shared" si="0"/>
        <v>QIFINE089A01023</v>
      </c>
      <c r="B37" s="238">
        <v>20</v>
      </c>
      <c r="C37" s="201" t="s">
        <v>291</v>
      </c>
      <c r="D37" s="130" t="s">
        <v>117</v>
      </c>
      <c r="E37" s="160" t="s">
        <v>75</v>
      </c>
      <c r="F37" s="161">
        <v>158</v>
      </c>
      <c r="G37" s="160">
        <v>5.34</v>
      </c>
      <c r="H37" s="16">
        <v>1.4E-2</v>
      </c>
    </row>
    <row r="38" spans="1:8" s="24" customFormat="1">
      <c r="A38" s="2" t="str">
        <f t="shared" si="0"/>
        <v>QIFINE860A01027</v>
      </c>
      <c r="B38" s="238">
        <v>21</v>
      </c>
      <c r="C38" s="201" t="s">
        <v>295</v>
      </c>
      <c r="D38" s="130" t="s">
        <v>128</v>
      </c>
      <c r="E38" s="160" t="s">
        <v>63</v>
      </c>
      <c r="F38" s="161">
        <v>708</v>
      </c>
      <c r="G38" s="160">
        <v>5.17</v>
      </c>
      <c r="H38" s="16">
        <v>1.35E-2</v>
      </c>
    </row>
    <row r="39" spans="1:8" s="24" customFormat="1">
      <c r="A39" s="2" t="str">
        <f t="shared" si="0"/>
        <v>QIFINE522F01014</v>
      </c>
      <c r="B39" s="238">
        <v>22</v>
      </c>
      <c r="C39" s="201" t="s">
        <v>290</v>
      </c>
      <c r="D39" s="130" t="s">
        <v>114</v>
      </c>
      <c r="E39" s="160" t="s">
        <v>78</v>
      </c>
      <c r="F39" s="161">
        <v>1585</v>
      </c>
      <c r="G39" s="160">
        <v>4.96</v>
      </c>
      <c r="H39" s="16">
        <v>1.2999999999999999E-2</v>
      </c>
    </row>
    <row r="40" spans="1:8">
      <c r="A40" s="2" t="str">
        <f t="shared" si="0"/>
        <v>QIFINE158A01026</v>
      </c>
      <c r="B40" s="238">
        <v>23</v>
      </c>
      <c r="C40" s="201" t="s">
        <v>296</v>
      </c>
      <c r="D40" s="130" t="s">
        <v>122</v>
      </c>
      <c r="E40" s="160" t="s">
        <v>62</v>
      </c>
      <c r="F40" s="161">
        <v>156</v>
      </c>
      <c r="G40" s="160">
        <v>4.96</v>
      </c>
      <c r="H40" s="16">
        <v>1.2999999999999999E-2</v>
      </c>
    </row>
    <row r="41" spans="1:8">
      <c r="A41" s="2" t="str">
        <f t="shared" si="0"/>
        <v>QIFINE213A01029</v>
      </c>
      <c r="B41" s="238">
        <v>24</v>
      </c>
      <c r="C41" s="201" t="s">
        <v>309</v>
      </c>
      <c r="D41" s="130" t="s">
        <v>106</v>
      </c>
      <c r="E41" s="160" t="s">
        <v>66</v>
      </c>
      <c r="F41" s="161">
        <v>2254</v>
      </c>
      <c r="G41" s="160">
        <v>4.88</v>
      </c>
      <c r="H41" s="16">
        <v>1.2800000000000001E-2</v>
      </c>
    </row>
    <row r="42" spans="1:8">
      <c r="A42" s="2" t="str">
        <f t="shared" si="0"/>
        <v>QIFINE733E01010</v>
      </c>
      <c r="B42" s="238">
        <v>25</v>
      </c>
      <c r="C42" s="201" t="s">
        <v>308</v>
      </c>
      <c r="D42" s="130" t="s">
        <v>115</v>
      </c>
      <c r="E42" s="160" t="s">
        <v>70</v>
      </c>
      <c r="F42" s="161">
        <v>3119</v>
      </c>
      <c r="G42" s="160">
        <v>4.87</v>
      </c>
      <c r="H42" s="16">
        <v>1.2800000000000001E-2</v>
      </c>
    </row>
    <row r="43" spans="1:8">
      <c r="A43" s="2" t="str">
        <f t="shared" si="0"/>
        <v>QIFINE326A01037</v>
      </c>
      <c r="B43" s="238">
        <v>26</v>
      </c>
      <c r="C43" s="201" t="s">
        <v>303</v>
      </c>
      <c r="D43" s="130" t="s">
        <v>129</v>
      </c>
      <c r="E43" s="160" t="s">
        <v>75</v>
      </c>
      <c r="F43" s="161">
        <v>300</v>
      </c>
      <c r="G43" s="160">
        <v>4.62</v>
      </c>
      <c r="H43" s="16">
        <v>1.21E-2</v>
      </c>
    </row>
    <row r="44" spans="1:8">
      <c r="A44" s="2" t="str">
        <f t="shared" si="0"/>
        <v>QIFINE917I01010</v>
      </c>
      <c r="B44" s="253">
        <v>27</v>
      </c>
      <c r="C44" s="201" t="s">
        <v>284</v>
      </c>
      <c r="D44" s="130" t="s">
        <v>112</v>
      </c>
      <c r="E44" s="160" t="s">
        <v>62</v>
      </c>
      <c r="F44" s="161">
        <v>171</v>
      </c>
      <c r="G44" s="160">
        <v>4.5999999999999996</v>
      </c>
      <c r="H44" s="16">
        <v>1.21E-2</v>
      </c>
    </row>
    <row r="45" spans="1:8">
      <c r="A45" s="2" t="str">
        <f t="shared" si="0"/>
        <v>QIFINE528G01019</v>
      </c>
      <c r="B45" s="238">
        <v>28</v>
      </c>
      <c r="C45" s="201" t="s">
        <v>318</v>
      </c>
      <c r="D45" s="130" t="s">
        <v>226</v>
      </c>
      <c r="E45" s="160" t="s">
        <v>64</v>
      </c>
      <c r="F45" s="161">
        <v>411</v>
      </c>
      <c r="G45" s="160">
        <v>4.55</v>
      </c>
      <c r="H45" s="16">
        <v>1.1900000000000001E-2</v>
      </c>
    </row>
    <row r="46" spans="1:8">
      <c r="A46" s="2" t="str">
        <f t="shared" si="0"/>
        <v>QIFINE752E01010</v>
      </c>
      <c r="B46" s="238">
        <v>29</v>
      </c>
      <c r="C46" s="201" t="s">
        <v>310</v>
      </c>
      <c r="D46" s="130" t="s">
        <v>125</v>
      </c>
      <c r="E46" s="160" t="s">
        <v>70</v>
      </c>
      <c r="F46" s="161">
        <v>2757</v>
      </c>
      <c r="G46" s="160">
        <v>4.5</v>
      </c>
      <c r="H46" s="16">
        <v>1.18E-2</v>
      </c>
    </row>
    <row r="47" spans="1:8">
      <c r="A47" s="2" t="str">
        <f t="shared" si="0"/>
        <v>QIFINE075A01022</v>
      </c>
      <c r="B47" s="238">
        <v>30</v>
      </c>
      <c r="C47" s="201" t="s">
        <v>317</v>
      </c>
      <c r="D47" s="130" t="s">
        <v>175</v>
      </c>
      <c r="E47" s="160" t="s">
        <v>63</v>
      </c>
      <c r="F47" s="161">
        <v>806</v>
      </c>
      <c r="G47" s="160">
        <v>4.5</v>
      </c>
      <c r="H47" s="16">
        <v>1.18E-2</v>
      </c>
    </row>
    <row r="48" spans="1:8">
      <c r="A48" s="2" t="str">
        <f t="shared" si="0"/>
        <v>QIFINE481G01011</v>
      </c>
      <c r="B48" s="238">
        <v>31</v>
      </c>
      <c r="C48" s="201" t="s">
        <v>316</v>
      </c>
      <c r="D48" s="130" t="s">
        <v>120</v>
      </c>
      <c r="E48" s="160" t="s">
        <v>69</v>
      </c>
      <c r="F48" s="161">
        <v>131</v>
      </c>
      <c r="G48" s="160">
        <v>4.47</v>
      </c>
      <c r="H48" s="16">
        <v>1.17E-2</v>
      </c>
    </row>
    <row r="49" spans="1:8">
      <c r="A49" s="2" t="str">
        <f t="shared" si="0"/>
        <v>QIFINE669C01036</v>
      </c>
      <c r="B49" s="238">
        <v>32</v>
      </c>
      <c r="C49" s="201" t="s">
        <v>313</v>
      </c>
      <c r="D49" s="130" t="s">
        <v>225</v>
      </c>
      <c r="E49" s="160" t="s">
        <v>63</v>
      </c>
      <c r="F49" s="161">
        <v>780</v>
      </c>
      <c r="G49" s="160">
        <v>3.94</v>
      </c>
      <c r="H49" s="16">
        <v>1.03E-2</v>
      </c>
    </row>
    <row r="50" spans="1:8">
      <c r="A50" s="2" t="str">
        <f t="shared" ref="A50:A68" si="1">$A$14&amp;D50</f>
        <v>QIFINE047A01013</v>
      </c>
      <c r="B50" s="238">
        <v>33</v>
      </c>
      <c r="C50" s="201" t="s">
        <v>293</v>
      </c>
      <c r="D50" s="130" t="s">
        <v>116</v>
      </c>
      <c r="E50" s="160" t="s">
        <v>69</v>
      </c>
      <c r="F50" s="161">
        <v>81</v>
      </c>
      <c r="G50" s="160">
        <v>3.78</v>
      </c>
      <c r="H50" s="16">
        <v>9.9000000000000008E-3</v>
      </c>
    </row>
    <row r="51" spans="1:8">
      <c r="A51" s="2" t="str">
        <f t="shared" si="1"/>
        <v>QIFINE029A01011</v>
      </c>
      <c r="B51" s="238">
        <v>34</v>
      </c>
      <c r="C51" s="201" t="s">
        <v>286</v>
      </c>
      <c r="D51" s="130" t="s">
        <v>131</v>
      </c>
      <c r="E51" s="160" t="s">
        <v>74</v>
      </c>
      <c r="F51" s="161">
        <v>327</v>
      </c>
      <c r="G51" s="160">
        <v>3.51</v>
      </c>
      <c r="H51" s="16">
        <v>9.1999999999999998E-3</v>
      </c>
    </row>
    <row r="52" spans="1:8">
      <c r="A52" s="2" t="str">
        <f t="shared" si="1"/>
        <v>QIFINE059A01026</v>
      </c>
      <c r="B52" s="238">
        <v>35</v>
      </c>
      <c r="C52" s="201" t="s">
        <v>289</v>
      </c>
      <c r="D52" s="130" t="s">
        <v>119</v>
      </c>
      <c r="E52" s="160" t="s">
        <v>75</v>
      </c>
      <c r="F52" s="161">
        <v>635</v>
      </c>
      <c r="G52" s="160">
        <v>3.18</v>
      </c>
      <c r="H52" s="16">
        <v>8.3000000000000001E-3</v>
      </c>
    </row>
    <row r="53" spans="1:8">
      <c r="A53" s="2" t="str">
        <f t="shared" si="1"/>
        <v>QIFINE256A01028</v>
      </c>
      <c r="B53" s="238">
        <v>36</v>
      </c>
      <c r="C53" s="201" t="s">
        <v>319</v>
      </c>
      <c r="D53" s="130" t="s">
        <v>199</v>
      </c>
      <c r="E53" s="160" t="s">
        <v>200</v>
      </c>
      <c r="F53" s="161">
        <v>687</v>
      </c>
      <c r="G53" s="160">
        <v>3.14</v>
      </c>
      <c r="H53" s="16">
        <v>8.2000000000000007E-3</v>
      </c>
    </row>
    <row r="54" spans="1:8">
      <c r="A54" s="2" t="str">
        <f t="shared" si="1"/>
        <v>QIFINE066A01013</v>
      </c>
      <c r="B54" s="238">
        <v>37</v>
      </c>
      <c r="C54" s="201" t="s">
        <v>331</v>
      </c>
      <c r="D54" s="130" t="s">
        <v>330</v>
      </c>
      <c r="E54" s="160" t="s">
        <v>62</v>
      </c>
      <c r="F54" s="161">
        <v>15</v>
      </c>
      <c r="G54" s="160">
        <v>2.88</v>
      </c>
      <c r="H54" s="16">
        <v>7.4999999999999997E-3</v>
      </c>
    </row>
    <row r="55" spans="1:8">
      <c r="A55" s="2" t="str">
        <f t="shared" si="1"/>
        <v>QIFINE081A01012</v>
      </c>
      <c r="B55" s="238">
        <v>38</v>
      </c>
      <c r="C55" s="201" t="s">
        <v>314</v>
      </c>
      <c r="D55" s="130" t="s">
        <v>110</v>
      </c>
      <c r="E55" s="160" t="s">
        <v>72</v>
      </c>
      <c r="F55" s="161">
        <v>841</v>
      </c>
      <c r="G55" s="160">
        <v>2.71</v>
      </c>
      <c r="H55" s="16">
        <v>7.1000000000000004E-3</v>
      </c>
    </row>
    <row r="56" spans="1:8">
      <c r="A56" s="2" t="str">
        <f t="shared" si="1"/>
        <v>QIFINE406A01037</v>
      </c>
      <c r="B56" s="238">
        <v>39</v>
      </c>
      <c r="C56" s="201" t="s">
        <v>326</v>
      </c>
      <c r="D56" s="130" t="s">
        <v>325</v>
      </c>
      <c r="E56" s="160" t="s">
        <v>75</v>
      </c>
      <c r="F56" s="161">
        <v>336</v>
      </c>
      <c r="G56" s="160">
        <v>2.4900000000000002</v>
      </c>
      <c r="H56" s="16">
        <v>6.4999999999999997E-3</v>
      </c>
    </row>
    <row r="57" spans="1:8">
      <c r="A57" s="2" t="str">
        <f t="shared" si="1"/>
        <v>QIFINE323A01026</v>
      </c>
      <c r="B57" s="238">
        <v>40</v>
      </c>
      <c r="C57" s="201" t="s">
        <v>306</v>
      </c>
      <c r="D57" s="130" t="s">
        <v>233</v>
      </c>
      <c r="E57" s="160" t="s">
        <v>182</v>
      </c>
      <c r="F57" s="161">
        <v>11</v>
      </c>
      <c r="G57" s="160">
        <v>2.4900000000000002</v>
      </c>
      <c r="H57" s="16">
        <v>6.4999999999999997E-3</v>
      </c>
    </row>
    <row r="58" spans="1:8">
      <c r="A58" s="2" t="str">
        <f t="shared" si="1"/>
        <v>QIFINE079A01024</v>
      </c>
      <c r="B58" s="238">
        <v>41</v>
      </c>
      <c r="C58" s="201" t="s">
        <v>294</v>
      </c>
      <c r="D58" s="130" t="s">
        <v>127</v>
      </c>
      <c r="E58" s="160" t="s">
        <v>69</v>
      </c>
      <c r="F58" s="161">
        <v>974</v>
      </c>
      <c r="G58" s="160">
        <v>2.48</v>
      </c>
      <c r="H58" s="16">
        <v>6.4999999999999997E-3</v>
      </c>
    </row>
    <row r="59" spans="1:8">
      <c r="A59" s="2" t="str">
        <f t="shared" si="1"/>
        <v>QIFINE742F01042</v>
      </c>
      <c r="B59" s="238">
        <v>42</v>
      </c>
      <c r="C59" s="201" t="s">
        <v>307</v>
      </c>
      <c r="D59" s="130" t="s">
        <v>267</v>
      </c>
      <c r="E59" s="160" t="s">
        <v>268</v>
      </c>
      <c r="F59" s="161">
        <v>1149</v>
      </c>
      <c r="G59" s="160">
        <v>2.38</v>
      </c>
      <c r="H59" s="16">
        <v>6.1999999999999998E-3</v>
      </c>
    </row>
    <row r="60" spans="1:8">
      <c r="A60" s="2" t="str">
        <f t="shared" si="1"/>
        <v>QIFINE121J01017</v>
      </c>
      <c r="B60" s="238">
        <v>43</v>
      </c>
      <c r="C60" s="201" t="s">
        <v>328</v>
      </c>
      <c r="D60" s="130" t="s">
        <v>327</v>
      </c>
      <c r="E60" s="160" t="s">
        <v>329</v>
      </c>
      <c r="F60" s="161">
        <v>664</v>
      </c>
      <c r="G60" s="160">
        <v>2.29</v>
      </c>
      <c r="H60" s="16">
        <v>6.0000000000000001E-3</v>
      </c>
    </row>
    <row r="61" spans="1:8">
      <c r="A61" s="2" t="str">
        <f t="shared" si="1"/>
        <v>QIFINE129A01019</v>
      </c>
      <c r="B61" s="238">
        <v>44</v>
      </c>
      <c r="C61" s="201" t="s">
        <v>292</v>
      </c>
      <c r="D61" s="130" t="s">
        <v>124</v>
      </c>
      <c r="E61" s="160" t="s">
        <v>76</v>
      </c>
      <c r="F61" s="161">
        <v>589</v>
      </c>
      <c r="G61" s="160">
        <v>2.27</v>
      </c>
      <c r="H61" s="16">
        <v>5.8999999999999999E-3</v>
      </c>
    </row>
    <row r="62" spans="1:8">
      <c r="A62" s="24" t="str">
        <f t="shared" si="1"/>
        <v>QIFINE038A01020</v>
      </c>
      <c r="B62" s="238">
        <v>45</v>
      </c>
      <c r="C62" s="201" t="s">
        <v>297</v>
      </c>
      <c r="D62" s="130" t="s">
        <v>126</v>
      </c>
      <c r="E62" s="160" t="s">
        <v>77</v>
      </c>
      <c r="F62" s="161">
        <v>1606</v>
      </c>
      <c r="G62" s="160">
        <v>1.97</v>
      </c>
      <c r="H62" s="16">
        <v>5.1999999999999998E-3</v>
      </c>
    </row>
    <row r="63" spans="1:8">
      <c r="A63" s="2" t="str">
        <f t="shared" si="1"/>
        <v>QIFINE012A01025</v>
      </c>
      <c r="B63" s="238">
        <v>46</v>
      </c>
      <c r="C63" s="201" t="s">
        <v>282</v>
      </c>
      <c r="D63" s="130" t="s">
        <v>130</v>
      </c>
      <c r="E63" s="160" t="s">
        <v>69</v>
      </c>
      <c r="F63" s="161">
        <v>118</v>
      </c>
      <c r="G63" s="160">
        <v>1.91</v>
      </c>
      <c r="H63" s="16">
        <v>5.0000000000000001E-3</v>
      </c>
    </row>
    <row r="64" spans="1:8">
      <c r="A64" s="2" t="str">
        <f t="shared" si="1"/>
        <v>QIFIN9155A01020</v>
      </c>
      <c r="B64" s="238">
        <v>47</v>
      </c>
      <c r="C64" s="201" t="s">
        <v>312</v>
      </c>
      <c r="D64" s="130" t="s">
        <v>332</v>
      </c>
      <c r="E64" s="160" t="s">
        <v>62</v>
      </c>
      <c r="F64" s="161">
        <v>628</v>
      </c>
      <c r="G64" s="160">
        <v>1.83</v>
      </c>
      <c r="H64" s="16">
        <v>4.7999999999999996E-3</v>
      </c>
    </row>
    <row r="65" spans="1:8">
      <c r="A65" s="2" t="str">
        <f t="shared" si="1"/>
        <v>QIFINE028A01039</v>
      </c>
      <c r="B65" s="238">
        <v>48</v>
      </c>
      <c r="C65" s="201" t="s">
        <v>198</v>
      </c>
      <c r="D65" s="130" t="s">
        <v>214</v>
      </c>
      <c r="E65" s="160" t="s">
        <v>64</v>
      </c>
      <c r="F65" s="161">
        <v>1185</v>
      </c>
      <c r="G65" s="160">
        <v>1.82</v>
      </c>
      <c r="H65" s="16">
        <v>4.7999999999999996E-3</v>
      </c>
    </row>
    <row r="66" spans="1:8">
      <c r="A66" s="2" t="str">
        <f t="shared" si="1"/>
        <v>QIFINE245A01021</v>
      </c>
      <c r="B66" s="238">
        <v>49</v>
      </c>
      <c r="C66" s="201" t="s">
        <v>315</v>
      </c>
      <c r="D66" s="130" t="s">
        <v>123</v>
      </c>
      <c r="E66" s="160" t="s">
        <v>70</v>
      </c>
      <c r="F66" s="161">
        <v>2274</v>
      </c>
      <c r="G66" s="160">
        <v>1.67</v>
      </c>
      <c r="H66" s="16">
        <v>4.4000000000000003E-3</v>
      </c>
    </row>
    <row r="67" spans="1:8">
      <c r="A67" s="2" t="str">
        <f t="shared" si="1"/>
        <v>QIFINE669E01016</v>
      </c>
      <c r="B67" s="238">
        <v>50</v>
      </c>
      <c r="C67" s="201" t="s">
        <v>287</v>
      </c>
      <c r="D67" s="130" t="s">
        <v>224</v>
      </c>
      <c r="E67" s="160" t="s">
        <v>73</v>
      </c>
      <c r="F67" s="161">
        <v>1400</v>
      </c>
      <c r="G67" s="160">
        <v>1.49</v>
      </c>
      <c r="H67" s="16">
        <v>3.8999999999999998E-3</v>
      </c>
    </row>
    <row r="68" spans="1:8">
      <c r="A68" s="2" t="str">
        <f t="shared" si="1"/>
        <v>QIFINE257A01026</v>
      </c>
      <c r="B68" s="238">
        <v>51</v>
      </c>
      <c r="C68" s="201" t="s">
        <v>285</v>
      </c>
      <c r="D68" s="130" t="s">
        <v>118</v>
      </c>
      <c r="E68" s="160" t="s">
        <v>67</v>
      </c>
      <c r="F68" s="161">
        <v>1136</v>
      </c>
      <c r="G68" s="160">
        <v>1.45</v>
      </c>
      <c r="H68" s="16">
        <v>3.8E-3</v>
      </c>
    </row>
    <row r="69" spans="1:8">
      <c r="B69" s="238"/>
      <c r="C69" s="201"/>
      <c r="D69" s="130"/>
      <c r="E69" s="160"/>
      <c r="F69" s="161"/>
      <c r="G69" s="160"/>
      <c r="H69" s="16"/>
    </row>
    <row r="70" spans="1:8">
      <c r="B70" s="238"/>
      <c r="C70" s="14"/>
      <c r="D70" s="14"/>
      <c r="E70" s="15"/>
      <c r="F70" s="15"/>
      <c r="G70" s="15"/>
      <c r="H70" s="16"/>
    </row>
    <row r="71" spans="1:8">
      <c r="B71" s="238" t="s">
        <v>10</v>
      </c>
      <c r="C71" s="21" t="s">
        <v>39</v>
      </c>
      <c r="D71" s="21"/>
      <c r="E71" s="111"/>
      <c r="F71" s="68" t="s">
        <v>9</v>
      </c>
      <c r="G71" s="68" t="s">
        <v>9</v>
      </c>
      <c r="H71" s="202" t="s">
        <v>9</v>
      </c>
    </row>
    <row r="72" spans="1:8">
      <c r="B72" s="238"/>
      <c r="C72" s="14"/>
      <c r="D72" s="14"/>
      <c r="E72" s="15"/>
      <c r="F72" s="15"/>
      <c r="G72" s="15"/>
      <c r="H72" s="61"/>
    </row>
    <row r="73" spans="1:8" s="24" customFormat="1">
      <c r="B73" s="255"/>
      <c r="C73" s="21" t="s">
        <v>51</v>
      </c>
      <c r="D73" s="21"/>
      <c r="E73" s="15"/>
      <c r="F73" s="54"/>
      <c r="G73" s="54">
        <v>380.17000000000007</v>
      </c>
      <c r="H73" s="59">
        <v>0.99609999999999999</v>
      </c>
    </row>
    <row r="74" spans="1:8" s="24" customFormat="1">
      <c r="B74" s="255"/>
      <c r="C74" s="9"/>
      <c r="D74" s="9"/>
      <c r="E74" s="15"/>
      <c r="F74" s="54"/>
      <c r="G74" s="54"/>
      <c r="H74" s="59"/>
    </row>
    <row r="75" spans="1:8" s="24" customFormat="1">
      <c r="B75" s="255"/>
      <c r="C75" s="21" t="s">
        <v>56</v>
      </c>
      <c r="D75" s="21"/>
      <c r="E75" s="15"/>
      <c r="F75" s="54"/>
      <c r="G75" s="54"/>
      <c r="H75" s="59"/>
    </row>
    <row r="76" spans="1:8" s="24" customFormat="1">
      <c r="B76" s="255"/>
      <c r="C76" s="9"/>
      <c r="D76" s="9"/>
      <c r="E76" s="15"/>
      <c r="F76" s="15"/>
      <c r="G76" s="15"/>
      <c r="H76" s="16"/>
    </row>
    <row r="77" spans="1:8" s="24" customFormat="1">
      <c r="B77" s="254" t="s">
        <v>7</v>
      </c>
      <c r="C77" s="21" t="s">
        <v>8</v>
      </c>
      <c r="D77" s="21"/>
      <c r="E77" s="15"/>
      <c r="F77" s="209" t="s">
        <v>9</v>
      </c>
      <c r="G77" s="209" t="s">
        <v>9</v>
      </c>
      <c r="H77" s="210" t="s">
        <v>9</v>
      </c>
    </row>
    <row r="78" spans="1:8" s="24" customFormat="1">
      <c r="B78" s="254" t="s">
        <v>10</v>
      </c>
      <c r="C78" s="9" t="s">
        <v>11</v>
      </c>
      <c r="D78" s="9"/>
      <c r="E78" s="15"/>
      <c r="F78" s="209" t="s">
        <v>9</v>
      </c>
      <c r="G78" s="209" t="s">
        <v>9</v>
      </c>
      <c r="H78" s="210" t="s">
        <v>9</v>
      </c>
    </row>
    <row r="79" spans="1:8" s="24" customFormat="1">
      <c r="B79" s="254" t="s">
        <v>12</v>
      </c>
      <c r="C79" s="9" t="s">
        <v>13</v>
      </c>
      <c r="D79" s="9"/>
      <c r="E79" s="15"/>
      <c r="F79" s="209" t="s">
        <v>9</v>
      </c>
      <c r="G79" s="209" t="s">
        <v>9</v>
      </c>
      <c r="H79" s="210" t="s">
        <v>9</v>
      </c>
    </row>
    <row r="80" spans="1:8" s="24" customFormat="1">
      <c r="B80" s="254"/>
      <c r="C80" s="9" t="s">
        <v>86</v>
      </c>
      <c r="D80" s="9"/>
      <c r="E80" s="15"/>
      <c r="F80" s="68"/>
      <c r="G80" s="68" t="s">
        <v>9</v>
      </c>
      <c r="H80" s="69" t="s">
        <v>9</v>
      </c>
    </row>
    <row r="81" spans="1:8" s="24" customFormat="1">
      <c r="B81" s="254"/>
      <c r="C81" s="9"/>
      <c r="D81" s="9"/>
      <c r="E81" s="15"/>
      <c r="F81" s="68"/>
      <c r="G81" s="68"/>
      <c r="H81" s="69"/>
    </row>
    <row r="82" spans="1:8" s="24" customFormat="1">
      <c r="B82" s="254"/>
      <c r="C82" s="9" t="s">
        <v>57</v>
      </c>
      <c r="D82" s="9"/>
      <c r="E82" s="15"/>
      <c r="F82" s="68"/>
      <c r="G82" s="68" t="s">
        <v>9</v>
      </c>
      <c r="H82" s="69" t="s">
        <v>9</v>
      </c>
    </row>
    <row r="83" spans="1:8" s="24" customFormat="1">
      <c r="B83" s="8"/>
      <c r="C83" s="9"/>
      <c r="D83" s="9"/>
      <c r="E83" s="15"/>
      <c r="F83" s="68"/>
      <c r="G83" s="68"/>
      <c r="H83" s="69"/>
    </row>
    <row r="84" spans="1:8" s="24" customFormat="1">
      <c r="B84" s="8"/>
      <c r="C84" s="9" t="s">
        <v>83</v>
      </c>
      <c r="D84" s="9"/>
      <c r="E84" s="15"/>
      <c r="F84" s="54"/>
      <c r="G84" s="54"/>
      <c r="H84" s="59"/>
    </row>
    <row r="85" spans="1:8" s="24" customFormat="1">
      <c r="B85" s="8"/>
      <c r="C85" s="10" t="s">
        <v>35</v>
      </c>
      <c r="D85" s="10"/>
      <c r="E85" s="15"/>
      <c r="F85" s="15"/>
      <c r="G85" s="15">
        <v>1.4499999999999318</v>
      </c>
      <c r="H85" s="16">
        <v>3.9000000000000146E-3</v>
      </c>
    </row>
    <row r="86" spans="1:8">
      <c r="B86" s="46"/>
      <c r="C86" s="21"/>
      <c r="D86" s="21"/>
      <c r="E86" s="15"/>
      <c r="F86" s="15"/>
      <c r="G86" s="21"/>
      <c r="H86" s="70"/>
    </row>
    <row r="87" spans="1:8">
      <c r="A87" s="24" t="s">
        <v>244</v>
      </c>
      <c r="B87" s="46"/>
      <c r="C87" s="21" t="s">
        <v>14</v>
      </c>
      <c r="D87" s="21"/>
      <c r="E87" s="15"/>
      <c r="F87" s="54"/>
      <c r="G87" s="172">
        <v>381.62</v>
      </c>
      <c r="H87" s="59">
        <v>1</v>
      </c>
    </row>
    <row r="88" spans="1:8" ht="13.5" thickBot="1">
      <c r="B88" s="131"/>
      <c r="C88" s="132"/>
      <c r="D88" s="132"/>
      <c r="E88" s="133"/>
      <c r="F88" s="133"/>
      <c r="G88" s="132"/>
      <c r="H88" s="134"/>
    </row>
    <row r="89" spans="1:8">
      <c r="B89" s="29"/>
      <c r="C89" s="30"/>
      <c r="D89" s="30"/>
      <c r="E89" s="31"/>
      <c r="F89" s="31"/>
      <c r="G89" s="31"/>
      <c r="H89" s="76"/>
    </row>
    <row r="90" spans="1:8">
      <c r="B90" s="6" t="s">
        <v>15</v>
      </c>
      <c r="C90" s="42"/>
      <c r="D90" s="4"/>
      <c r="E90" s="62"/>
      <c r="F90" s="62"/>
      <c r="G90" s="62"/>
      <c r="H90" s="77"/>
    </row>
    <row r="91" spans="1:8">
      <c r="B91" s="33" t="s">
        <v>16</v>
      </c>
      <c r="C91" s="4" t="s">
        <v>372</v>
      </c>
      <c r="D91" s="62"/>
      <c r="E91" s="62"/>
      <c r="F91" s="62"/>
      <c r="G91" s="86"/>
      <c r="H91" s="77"/>
    </row>
    <row r="92" spans="1:8">
      <c r="B92" s="33" t="s">
        <v>17</v>
      </c>
      <c r="C92" s="4" t="s">
        <v>189</v>
      </c>
      <c r="D92" s="62"/>
      <c r="E92" s="62"/>
      <c r="F92" s="62"/>
      <c r="G92" s="86"/>
      <c r="H92" s="77"/>
    </row>
    <row r="93" spans="1:8">
      <c r="B93" s="33" t="s">
        <v>18</v>
      </c>
      <c r="C93" s="4" t="s">
        <v>19</v>
      </c>
      <c r="D93" s="62"/>
      <c r="E93" s="287"/>
      <c r="F93" s="287"/>
      <c r="G93" s="143"/>
      <c r="H93" s="144"/>
    </row>
    <row r="94" spans="1:8" ht="25.5">
      <c r="B94" s="33"/>
      <c r="C94" s="368" t="s">
        <v>20</v>
      </c>
      <c r="D94" s="365" t="s">
        <v>373</v>
      </c>
      <c r="E94" s="287"/>
      <c r="F94" s="143"/>
      <c r="G94" s="143"/>
      <c r="H94" s="141"/>
    </row>
    <row r="95" spans="1:8">
      <c r="A95" s="2" t="s">
        <v>241</v>
      </c>
      <c r="B95" s="33"/>
      <c r="C95" s="369" t="s">
        <v>21</v>
      </c>
      <c r="D95" s="367">
        <v>884.49059999999997</v>
      </c>
      <c r="E95" s="287"/>
      <c r="F95" s="143"/>
      <c r="G95" s="143"/>
      <c r="H95" s="141"/>
    </row>
    <row r="96" spans="1:8">
      <c r="B96" s="34" t="s">
        <v>23</v>
      </c>
      <c r="C96" s="110" t="s">
        <v>396</v>
      </c>
      <c r="D96" s="293"/>
      <c r="E96" s="293"/>
      <c r="F96" s="287"/>
      <c r="G96" s="143"/>
      <c r="H96" s="144"/>
    </row>
    <row r="97" spans="2:8" ht="15" customHeight="1">
      <c r="B97" s="33" t="s">
        <v>24</v>
      </c>
      <c r="C97" s="110" t="s">
        <v>375</v>
      </c>
      <c r="D97" s="287"/>
      <c r="E97" s="287"/>
      <c r="F97" s="287"/>
      <c r="G97" s="287"/>
      <c r="H97" s="144"/>
    </row>
    <row r="98" spans="2:8" ht="15" customHeight="1">
      <c r="B98" s="33" t="s">
        <v>25</v>
      </c>
      <c r="C98" s="491" t="s">
        <v>376</v>
      </c>
      <c r="D98" s="491"/>
      <c r="E98" s="491"/>
      <c r="F98" s="491"/>
      <c r="G98" s="491"/>
      <c r="H98" s="492"/>
    </row>
    <row r="99" spans="2:8" ht="15" customHeight="1">
      <c r="B99" s="33" t="s">
        <v>26</v>
      </c>
      <c r="C99" s="110" t="s">
        <v>190</v>
      </c>
      <c r="D99" s="294"/>
      <c r="E99" s="294"/>
      <c r="F99" s="294"/>
      <c r="G99" s="294"/>
      <c r="H99" s="144"/>
    </row>
    <row r="100" spans="2:8" ht="15" customHeight="1">
      <c r="B100" s="33" t="s">
        <v>27</v>
      </c>
      <c r="C100" s="1" t="s">
        <v>354</v>
      </c>
      <c r="D100" s="294"/>
      <c r="E100" s="294"/>
      <c r="F100" s="294"/>
      <c r="G100" s="294"/>
      <c r="H100" s="144"/>
    </row>
    <row r="101" spans="2:8" ht="15" customHeight="1">
      <c r="B101" s="33" t="s">
        <v>37</v>
      </c>
      <c r="C101" s="110" t="s">
        <v>191</v>
      </c>
      <c r="D101" s="294"/>
      <c r="E101" s="294"/>
      <c r="F101" s="294"/>
      <c r="G101" s="294"/>
      <c r="H101" s="144"/>
    </row>
    <row r="102" spans="2:8" ht="15" customHeight="1">
      <c r="B102" s="33" t="s">
        <v>53</v>
      </c>
      <c r="C102" s="110" t="s">
        <v>192</v>
      </c>
      <c r="D102" s="294"/>
      <c r="E102" s="294"/>
      <c r="F102" s="294"/>
      <c r="G102" s="294"/>
      <c r="H102" s="144"/>
    </row>
    <row r="103" spans="2:8" ht="15" customHeight="1">
      <c r="B103" s="33" t="s">
        <v>54</v>
      </c>
      <c r="C103" s="1" t="s">
        <v>397</v>
      </c>
      <c r="D103" s="294"/>
      <c r="E103" s="294"/>
      <c r="F103" s="294"/>
      <c r="G103" s="294"/>
      <c r="H103" s="144"/>
    </row>
    <row r="104" spans="2:8">
      <c r="B104" s="33"/>
      <c r="C104" s="110"/>
      <c r="D104" s="294"/>
      <c r="E104" s="294"/>
      <c r="F104" s="294"/>
      <c r="G104" s="294"/>
      <c r="H104" s="144"/>
    </row>
    <row r="105" spans="2:8">
      <c r="B105" s="80" t="s">
        <v>28</v>
      </c>
      <c r="C105" s="110" t="s">
        <v>29</v>
      </c>
      <c r="D105" s="294"/>
      <c r="E105" s="294"/>
      <c r="F105" s="294"/>
      <c r="G105" s="294"/>
      <c r="H105" s="144"/>
    </row>
    <row r="106" spans="2:8">
      <c r="B106" s="193" t="s">
        <v>47</v>
      </c>
      <c r="C106" s="4" t="s">
        <v>48</v>
      </c>
      <c r="D106" s="79"/>
      <c r="E106" s="79"/>
      <c r="F106" s="79"/>
      <c r="G106" s="79"/>
      <c r="H106" s="77"/>
    </row>
    <row r="107" spans="2:8" ht="13.5" thickBot="1">
      <c r="B107" s="36" t="s">
        <v>40</v>
      </c>
      <c r="C107" s="37" t="s">
        <v>41</v>
      </c>
      <c r="D107" s="81"/>
      <c r="E107" s="81"/>
      <c r="F107" s="81"/>
      <c r="G107" s="81"/>
      <c r="H107" s="129"/>
    </row>
    <row r="108" spans="2:8">
      <c r="E108" s="82"/>
      <c r="F108" s="82"/>
      <c r="G108" s="82"/>
      <c r="H108" s="82"/>
    </row>
    <row r="109" spans="2:8">
      <c r="E109" s="82"/>
      <c r="F109" s="82"/>
      <c r="G109" s="82"/>
      <c r="H109" s="82"/>
    </row>
    <row r="110" spans="2:8">
      <c r="E110" s="82"/>
      <c r="F110" s="82"/>
      <c r="G110" s="82"/>
      <c r="H110" s="82"/>
    </row>
    <row r="111" spans="2:8">
      <c r="E111" s="82"/>
      <c r="F111" s="82"/>
      <c r="G111" s="82"/>
      <c r="H111" s="82"/>
    </row>
    <row r="112" spans="2:8">
      <c r="F112" s="82"/>
      <c r="G112" s="82"/>
      <c r="H112" s="82"/>
    </row>
    <row r="113" spans="5:8">
      <c r="E113" s="82"/>
      <c r="F113" s="82"/>
      <c r="G113" s="82"/>
      <c r="H113" s="82"/>
    </row>
    <row r="114" spans="5:8">
      <c r="E114" s="82"/>
      <c r="F114" s="82"/>
      <c r="G114" s="82"/>
      <c r="H114" s="82"/>
    </row>
    <row r="115" spans="5:8">
      <c r="E115" s="82"/>
      <c r="F115" s="82"/>
      <c r="G115" s="82"/>
      <c r="H115" s="82"/>
    </row>
    <row r="116" spans="5:8">
      <c r="E116" s="82"/>
      <c r="F116" s="82"/>
      <c r="G116" s="82"/>
      <c r="H116" s="82"/>
    </row>
    <row r="117" spans="5:8">
      <c r="G117" s="2"/>
    </row>
    <row r="118" spans="5:8">
      <c r="G118" s="2"/>
    </row>
    <row r="119" spans="5:8">
      <c r="G119" s="2"/>
    </row>
    <row r="120" spans="5:8">
      <c r="G120" s="2"/>
    </row>
  </sheetData>
  <mergeCells count="7">
    <mergeCell ref="C98:H98"/>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I89"/>
  <sheetViews>
    <sheetView topLeftCell="B1" zoomScale="90" zoomScaleNormal="90" workbookViewId="0">
      <selection activeCell="B12" sqref="B12:H109"/>
    </sheetView>
  </sheetViews>
  <sheetFormatPr defaultColWidth="9.140625" defaultRowHeight="12.75"/>
  <cols>
    <col min="1" max="1" width="18.42578125" style="2" hidden="1" customWidth="1"/>
    <col min="2" max="2" width="8.7109375" style="264"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9" width="9.42578125" style="2" customWidth="1"/>
    <col min="10" max="16384" width="9.140625" style="2"/>
  </cols>
  <sheetData>
    <row r="1" spans="1:9">
      <c r="B1" s="452" t="s">
        <v>0</v>
      </c>
      <c r="C1" s="453"/>
      <c r="D1" s="453"/>
      <c r="E1" s="453"/>
      <c r="F1" s="453"/>
      <c r="G1" s="453"/>
      <c r="H1" s="454"/>
      <c r="I1" s="419"/>
    </row>
    <row r="2" spans="1:9">
      <c r="B2" s="193"/>
      <c r="C2" s="4"/>
      <c r="D2" s="4"/>
      <c r="E2" s="4"/>
      <c r="F2" s="4"/>
      <c r="G2" s="62"/>
      <c r="H2" s="41"/>
      <c r="I2" s="4"/>
    </row>
    <row r="3" spans="1:9">
      <c r="B3" s="455" t="s">
        <v>1</v>
      </c>
      <c r="C3" s="456"/>
      <c r="D3" s="456"/>
      <c r="E3" s="456"/>
      <c r="F3" s="456"/>
      <c r="G3" s="456"/>
      <c r="H3" s="457"/>
      <c r="I3" s="419"/>
    </row>
    <row r="4" spans="1:9">
      <c r="B4" s="455" t="s">
        <v>2</v>
      </c>
      <c r="C4" s="456"/>
      <c r="D4" s="456"/>
      <c r="E4" s="456"/>
      <c r="F4" s="456"/>
      <c r="G4" s="456"/>
      <c r="H4" s="457"/>
      <c r="I4" s="419"/>
    </row>
    <row r="5" spans="1:9">
      <c r="B5" s="458" t="s">
        <v>143</v>
      </c>
      <c r="C5" s="459"/>
      <c r="D5" s="459"/>
      <c r="E5" s="459"/>
      <c r="F5" s="459"/>
      <c r="G5" s="459"/>
      <c r="H5" s="460"/>
      <c r="I5" s="420"/>
    </row>
    <row r="6" spans="1:9" ht="17.25" customHeight="1">
      <c r="B6" s="458"/>
      <c r="C6" s="459"/>
      <c r="D6" s="459"/>
      <c r="E6" s="459"/>
      <c r="F6" s="459"/>
      <c r="G6" s="459"/>
      <c r="H6" s="460"/>
      <c r="I6" s="420"/>
    </row>
    <row r="7" spans="1:9">
      <c r="B7" s="193"/>
      <c r="C7" s="4"/>
      <c r="D7" s="4"/>
      <c r="E7" s="4"/>
      <c r="F7" s="4"/>
      <c r="G7" s="62"/>
      <c r="H7" s="41"/>
      <c r="I7" s="4"/>
    </row>
    <row r="8" spans="1:9">
      <c r="B8" s="455" t="s">
        <v>148</v>
      </c>
      <c r="C8" s="456"/>
      <c r="D8" s="456"/>
      <c r="E8" s="456"/>
      <c r="F8" s="456"/>
      <c r="G8" s="456"/>
      <c r="H8" s="457"/>
      <c r="I8" s="419"/>
    </row>
    <row r="9" spans="1:9">
      <c r="B9" s="193"/>
      <c r="C9" s="4"/>
      <c r="D9" s="4"/>
      <c r="E9" s="4"/>
      <c r="F9" s="4"/>
      <c r="G9" s="62"/>
      <c r="H9" s="41"/>
      <c r="I9" s="4"/>
    </row>
    <row r="10" spans="1:9">
      <c r="B10" s="455" t="str">
        <f>"Monthly Portfolio Statement of the Quantum Tax Saving Fund for the period ended "&amp;TEXT(Index!C23,"mmmmmmmmmm dd, yyyy")</f>
        <v>Monthly Portfolio Statement of the Quantum Tax Saving Fund for the period ended June 30, 2016</v>
      </c>
      <c r="C10" s="456"/>
      <c r="D10" s="456"/>
      <c r="E10" s="456"/>
      <c r="F10" s="456"/>
      <c r="G10" s="456"/>
      <c r="H10" s="457"/>
      <c r="I10" s="419"/>
    </row>
    <row r="11" spans="1:9" ht="13.5" thickBot="1">
      <c r="B11" s="257"/>
      <c r="C11" s="37"/>
      <c r="D11" s="37"/>
      <c r="E11" s="37"/>
      <c r="F11" s="37"/>
      <c r="G11" s="67"/>
      <c r="H11" s="65"/>
      <c r="I11" s="4"/>
    </row>
    <row r="12" spans="1:9" s="237" customFormat="1" ht="38.25" customHeight="1">
      <c r="B12" s="258" t="s">
        <v>3</v>
      </c>
      <c r="C12" s="240" t="s">
        <v>4</v>
      </c>
      <c r="D12" s="241" t="s">
        <v>98</v>
      </c>
      <c r="E12" s="240" t="s">
        <v>38</v>
      </c>
      <c r="F12" s="240" t="s">
        <v>5</v>
      </c>
      <c r="G12" s="178" t="s">
        <v>149</v>
      </c>
      <c r="H12" s="242" t="s">
        <v>6</v>
      </c>
      <c r="I12" s="397"/>
    </row>
    <row r="13" spans="1:9">
      <c r="B13" s="238"/>
      <c r="C13" s="21"/>
      <c r="D13" s="130"/>
      <c r="E13" s="21"/>
      <c r="F13" s="14"/>
      <c r="G13" s="14"/>
      <c r="H13" s="61"/>
      <c r="I13" s="1"/>
    </row>
    <row r="14" spans="1:9">
      <c r="A14" s="2" t="s">
        <v>162</v>
      </c>
      <c r="B14" s="238"/>
      <c r="C14" s="21" t="s">
        <v>58</v>
      </c>
      <c r="D14" s="130"/>
      <c r="E14" s="21"/>
      <c r="F14" s="14"/>
      <c r="G14" s="14"/>
      <c r="H14" s="61"/>
      <c r="I14" s="1"/>
    </row>
    <row r="15" spans="1:9">
      <c r="B15" s="238"/>
      <c r="C15" s="49"/>
      <c r="D15" s="130"/>
      <c r="E15" s="49"/>
      <c r="F15" s="15"/>
      <c r="G15" s="14"/>
      <c r="H15" s="61"/>
      <c r="I15" s="1"/>
    </row>
    <row r="16" spans="1:9">
      <c r="B16" s="238" t="s">
        <v>7</v>
      </c>
      <c r="C16" s="21" t="s">
        <v>8</v>
      </c>
      <c r="D16" s="130"/>
      <c r="E16" s="54"/>
      <c r="F16" s="15"/>
      <c r="G16" s="14"/>
      <c r="H16" s="61"/>
      <c r="I16" s="1"/>
    </row>
    <row r="17" spans="1:9">
      <c r="B17" s="238"/>
      <c r="C17" s="21"/>
      <c r="D17" s="130"/>
      <c r="E17" s="54"/>
      <c r="F17" s="15"/>
      <c r="G17" s="14"/>
      <c r="H17" s="61"/>
      <c r="I17" s="1"/>
    </row>
    <row r="18" spans="1:9">
      <c r="A18" s="2" t="str">
        <f t="shared" ref="A18:A42" si="0">$A$14&amp;D18</f>
        <v>QTSFINE917I01010</v>
      </c>
      <c r="B18" s="238">
        <v>1</v>
      </c>
      <c r="C18" s="201" t="s">
        <v>362</v>
      </c>
      <c r="D18" s="130" t="s">
        <v>112</v>
      </c>
      <c r="E18" s="160" t="s">
        <v>62</v>
      </c>
      <c r="F18" s="161">
        <v>12605</v>
      </c>
      <c r="G18" s="160">
        <v>339.07</v>
      </c>
      <c r="H18" s="16">
        <v>7.6100000000000001E-2</v>
      </c>
      <c r="I18" s="398"/>
    </row>
    <row r="19" spans="1:9">
      <c r="A19" s="2" t="str">
        <f t="shared" si="0"/>
        <v>QTSFINE009A01021</v>
      </c>
      <c r="B19" s="238">
        <v>2</v>
      </c>
      <c r="C19" s="201" t="s">
        <v>364</v>
      </c>
      <c r="D19" s="130" t="s">
        <v>100</v>
      </c>
      <c r="E19" s="160" t="s">
        <v>63</v>
      </c>
      <c r="F19" s="161">
        <v>26164</v>
      </c>
      <c r="G19" s="160">
        <v>306.33</v>
      </c>
      <c r="H19" s="16">
        <v>6.88E-2</v>
      </c>
      <c r="I19" s="398"/>
    </row>
    <row r="20" spans="1:9">
      <c r="A20" s="2" t="str">
        <f t="shared" si="0"/>
        <v>QTSFINE158A01026</v>
      </c>
      <c r="B20" s="238">
        <v>3</v>
      </c>
      <c r="C20" s="201" t="s">
        <v>363</v>
      </c>
      <c r="D20" s="130" t="s">
        <v>122</v>
      </c>
      <c r="E20" s="160" t="s">
        <v>62</v>
      </c>
      <c r="F20" s="161">
        <v>9259</v>
      </c>
      <c r="G20" s="160">
        <v>294.27</v>
      </c>
      <c r="H20" s="16">
        <v>6.6100000000000006E-2</v>
      </c>
      <c r="I20" s="398"/>
    </row>
    <row r="21" spans="1:9">
      <c r="A21" s="2" t="str">
        <f t="shared" si="0"/>
        <v>QTSFINE001A01036</v>
      </c>
      <c r="B21" s="238">
        <v>4</v>
      </c>
      <c r="C21" s="201" t="s">
        <v>365</v>
      </c>
      <c r="D21" s="130" t="s">
        <v>101</v>
      </c>
      <c r="E21" s="160" t="s">
        <v>65</v>
      </c>
      <c r="F21" s="161">
        <v>23355</v>
      </c>
      <c r="G21" s="160">
        <v>292.77999999999997</v>
      </c>
      <c r="H21" s="16">
        <v>6.5699999999999995E-2</v>
      </c>
      <c r="I21" s="398"/>
    </row>
    <row r="22" spans="1:9">
      <c r="A22" s="2" t="str">
        <f t="shared" si="0"/>
        <v>QTSFINE467B01029</v>
      </c>
      <c r="B22" s="238">
        <v>5</v>
      </c>
      <c r="C22" s="201" t="s">
        <v>366</v>
      </c>
      <c r="D22" s="130" t="s">
        <v>104</v>
      </c>
      <c r="E22" s="160" t="s">
        <v>63</v>
      </c>
      <c r="F22" s="161">
        <v>9549</v>
      </c>
      <c r="G22" s="160">
        <v>243.8</v>
      </c>
      <c r="H22" s="16">
        <v>5.4699999999999999E-2</v>
      </c>
      <c r="I22" s="398"/>
    </row>
    <row r="23" spans="1:9">
      <c r="A23" s="2" t="str">
        <f t="shared" si="0"/>
        <v>QTSFINE053A01029</v>
      </c>
      <c r="B23" s="238">
        <v>6</v>
      </c>
      <c r="C23" s="201" t="s">
        <v>367</v>
      </c>
      <c r="D23" s="130" t="s">
        <v>133</v>
      </c>
      <c r="E23" s="160" t="s">
        <v>223</v>
      </c>
      <c r="F23" s="161">
        <v>159217</v>
      </c>
      <c r="G23" s="160">
        <v>203.4</v>
      </c>
      <c r="H23" s="16">
        <v>4.5699999999999998E-2</v>
      </c>
      <c r="I23" s="398"/>
    </row>
    <row r="24" spans="1:9">
      <c r="A24" s="2" t="str">
        <f t="shared" si="0"/>
        <v>QTSFINE347G01014</v>
      </c>
      <c r="B24" s="238">
        <v>7</v>
      </c>
      <c r="C24" s="201" t="s">
        <v>369</v>
      </c>
      <c r="D24" s="130" t="s">
        <v>169</v>
      </c>
      <c r="E24" s="160" t="s">
        <v>76</v>
      </c>
      <c r="F24" s="161">
        <v>65996</v>
      </c>
      <c r="G24" s="160">
        <v>194.16</v>
      </c>
      <c r="H24" s="16">
        <v>4.36E-2</v>
      </c>
      <c r="I24" s="398"/>
    </row>
    <row r="25" spans="1:9">
      <c r="A25" s="2" t="str">
        <f t="shared" si="0"/>
        <v>QTSFINE155A01022</v>
      </c>
      <c r="B25" s="238">
        <v>8</v>
      </c>
      <c r="C25" s="201" t="s">
        <v>368</v>
      </c>
      <c r="D25" s="130" t="s">
        <v>107</v>
      </c>
      <c r="E25" s="160" t="s">
        <v>62</v>
      </c>
      <c r="F25" s="161">
        <v>41041</v>
      </c>
      <c r="G25" s="160">
        <v>188.48</v>
      </c>
      <c r="H25" s="16">
        <v>4.2299999999999997E-2</v>
      </c>
      <c r="I25" s="398"/>
    </row>
    <row r="26" spans="1:9">
      <c r="A26" s="2" t="str">
        <f t="shared" si="0"/>
        <v>QTSFINE733E01010</v>
      </c>
      <c r="B26" s="238">
        <v>9</v>
      </c>
      <c r="C26" s="201" t="s">
        <v>370</v>
      </c>
      <c r="D26" s="251" t="s">
        <v>115</v>
      </c>
      <c r="E26" s="347" t="s">
        <v>70</v>
      </c>
      <c r="F26" s="348">
        <v>119471</v>
      </c>
      <c r="G26" s="349">
        <v>186.73</v>
      </c>
      <c r="H26" s="252">
        <v>4.19E-2</v>
      </c>
      <c r="I26" s="398"/>
    </row>
    <row r="27" spans="1:9">
      <c r="A27" s="2" t="str">
        <f t="shared" si="0"/>
        <v>QTSFINE092A01019</v>
      </c>
      <c r="B27" s="238">
        <v>10</v>
      </c>
      <c r="C27" s="201" t="s">
        <v>371</v>
      </c>
      <c r="D27" s="130" t="s">
        <v>135</v>
      </c>
      <c r="E27" s="160" t="s">
        <v>97</v>
      </c>
      <c r="F27" s="161">
        <v>39934</v>
      </c>
      <c r="G27" s="160">
        <v>171.88</v>
      </c>
      <c r="H27" s="16">
        <v>3.8600000000000002E-2</v>
      </c>
      <c r="I27" s="398"/>
    </row>
    <row r="28" spans="1:9">
      <c r="A28" s="2" t="str">
        <f t="shared" si="0"/>
        <v>QTSFINE242A01010</v>
      </c>
      <c r="B28" s="238">
        <v>11</v>
      </c>
      <c r="C28" s="201" t="s">
        <v>321</v>
      </c>
      <c r="D28" s="251" t="s">
        <v>145</v>
      </c>
      <c r="E28" s="347" t="s">
        <v>74</v>
      </c>
      <c r="F28" s="348">
        <v>35939</v>
      </c>
      <c r="G28" s="349">
        <v>158.49</v>
      </c>
      <c r="H28" s="252">
        <v>3.56E-2</v>
      </c>
      <c r="I28" s="399"/>
    </row>
    <row r="29" spans="1:9">
      <c r="A29" s="2" t="str">
        <f t="shared" si="0"/>
        <v>QTSFINE090A01021</v>
      </c>
      <c r="B29" s="238">
        <v>12</v>
      </c>
      <c r="C29" s="201" t="s">
        <v>299</v>
      </c>
      <c r="D29" s="251" t="s">
        <v>208</v>
      </c>
      <c r="E29" s="160" t="s">
        <v>64</v>
      </c>
      <c r="F29" s="161">
        <v>65384</v>
      </c>
      <c r="G29" s="160">
        <v>157.28</v>
      </c>
      <c r="H29" s="16">
        <v>3.5299999999999998E-2</v>
      </c>
      <c r="I29" s="398"/>
    </row>
    <row r="30" spans="1:9">
      <c r="A30" s="2" t="str">
        <f t="shared" si="0"/>
        <v>QTSFINE062A01020</v>
      </c>
      <c r="B30" s="238">
        <v>13</v>
      </c>
      <c r="C30" s="201" t="s">
        <v>215</v>
      </c>
      <c r="D30" s="130" t="s">
        <v>205</v>
      </c>
      <c r="E30" s="160" t="s">
        <v>64</v>
      </c>
      <c r="F30" s="161">
        <v>70661</v>
      </c>
      <c r="G30" s="160">
        <v>154.61000000000001</v>
      </c>
      <c r="H30" s="16">
        <v>3.4700000000000002E-2</v>
      </c>
      <c r="I30" s="398"/>
    </row>
    <row r="31" spans="1:9">
      <c r="A31" s="2" t="str">
        <f t="shared" si="0"/>
        <v>QTSFINE213A01029</v>
      </c>
      <c r="B31" s="238">
        <v>14</v>
      </c>
      <c r="C31" s="201" t="s">
        <v>309</v>
      </c>
      <c r="D31" s="130" t="s">
        <v>106</v>
      </c>
      <c r="E31" s="160" t="s">
        <v>66</v>
      </c>
      <c r="F31" s="161">
        <v>66894</v>
      </c>
      <c r="G31" s="160">
        <v>144.69</v>
      </c>
      <c r="H31" s="16">
        <v>3.2500000000000001E-2</v>
      </c>
      <c r="I31" s="398"/>
    </row>
    <row r="32" spans="1:9">
      <c r="A32" s="2" t="str">
        <f t="shared" si="0"/>
        <v>QTSFINE752E01010</v>
      </c>
      <c r="B32" s="238">
        <v>15</v>
      </c>
      <c r="C32" s="201" t="s">
        <v>310</v>
      </c>
      <c r="D32" s="130" t="s">
        <v>125</v>
      </c>
      <c r="E32" s="160" t="s">
        <v>70</v>
      </c>
      <c r="F32" s="161">
        <v>86297</v>
      </c>
      <c r="G32" s="160">
        <v>140.75</v>
      </c>
      <c r="H32" s="16">
        <v>3.1600000000000003E-2</v>
      </c>
      <c r="I32" s="399"/>
    </row>
    <row r="33" spans="1:9">
      <c r="A33" s="2" t="str">
        <f t="shared" si="0"/>
        <v>QTSFINE302A01020</v>
      </c>
      <c r="B33" s="238">
        <v>16</v>
      </c>
      <c r="C33" s="201" t="s">
        <v>320</v>
      </c>
      <c r="D33" s="130" t="s">
        <v>183</v>
      </c>
      <c r="E33" s="160" t="s">
        <v>182</v>
      </c>
      <c r="F33" s="161">
        <v>80785</v>
      </c>
      <c r="G33" s="160">
        <v>136.77000000000001</v>
      </c>
      <c r="H33" s="16">
        <v>3.0700000000000002E-2</v>
      </c>
      <c r="I33" s="398"/>
    </row>
    <row r="34" spans="1:9">
      <c r="A34" s="2" t="str">
        <f t="shared" si="0"/>
        <v>QTSFINE059A01026</v>
      </c>
      <c r="B34" s="238">
        <v>17</v>
      </c>
      <c r="C34" s="201" t="s">
        <v>289</v>
      </c>
      <c r="D34" s="130" t="s">
        <v>119</v>
      </c>
      <c r="E34" s="160" t="s">
        <v>75</v>
      </c>
      <c r="F34" s="161">
        <v>26239</v>
      </c>
      <c r="G34" s="160">
        <v>131.46</v>
      </c>
      <c r="H34" s="16">
        <v>2.9499999999999998E-2</v>
      </c>
      <c r="I34" s="398"/>
    </row>
    <row r="35" spans="1:9">
      <c r="A35" s="2" t="str">
        <f t="shared" si="0"/>
        <v>QTSFINE129A01019</v>
      </c>
      <c r="B35" s="238">
        <v>18</v>
      </c>
      <c r="C35" s="201" t="s">
        <v>292</v>
      </c>
      <c r="D35" s="251" t="s">
        <v>124</v>
      </c>
      <c r="E35" s="160" t="s">
        <v>76</v>
      </c>
      <c r="F35" s="161">
        <v>32977</v>
      </c>
      <c r="G35" s="160">
        <v>127.01</v>
      </c>
      <c r="H35" s="16">
        <v>2.8500000000000001E-2</v>
      </c>
      <c r="I35" s="398"/>
    </row>
    <row r="36" spans="1:9">
      <c r="A36" s="2" t="str">
        <f t="shared" si="0"/>
        <v>QTSFINE081A01012</v>
      </c>
      <c r="B36" s="238">
        <v>19</v>
      </c>
      <c r="C36" s="201" t="s">
        <v>314</v>
      </c>
      <c r="D36" s="130" t="s">
        <v>110</v>
      </c>
      <c r="E36" s="160" t="s">
        <v>72</v>
      </c>
      <c r="F36" s="161">
        <v>38882</v>
      </c>
      <c r="G36" s="160">
        <v>125.18</v>
      </c>
      <c r="H36" s="16">
        <v>2.81E-2</v>
      </c>
      <c r="I36" s="398"/>
    </row>
    <row r="37" spans="1:9">
      <c r="A37" s="2" t="str">
        <f t="shared" si="0"/>
        <v>QTSFINE877F01012</v>
      </c>
      <c r="B37" s="238">
        <v>20</v>
      </c>
      <c r="C37" s="201" t="s">
        <v>322</v>
      </c>
      <c r="D37" s="130" t="s">
        <v>134</v>
      </c>
      <c r="E37" s="160" t="s">
        <v>70</v>
      </c>
      <c r="F37" s="161">
        <v>162331</v>
      </c>
      <c r="G37" s="160">
        <v>125.08</v>
      </c>
      <c r="H37" s="16">
        <v>2.81E-2</v>
      </c>
      <c r="I37" s="398"/>
    </row>
    <row r="38" spans="1:9">
      <c r="A38" s="2" t="str">
        <f t="shared" si="0"/>
        <v>QTSFINE075A01022</v>
      </c>
      <c r="B38" s="238">
        <v>21</v>
      </c>
      <c r="C38" s="201" t="s">
        <v>317</v>
      </c>
      <c r="D38" s="251" t="s">
        <v>175</v>
      </c>
      <c r="E38" s="160" t="s">
        <v>63</v>
      </c>
      <c r="F38" s="161">
        <v>20943</v>
      </c>
      <c r="G38" s="160">
        <v>116.85</v>
      </c>
      <c r="H38" s="16">
        <v>2.6200000000000001E-2</v>
      </c>
      <c r="I38" s="398"/>
    </row>
    <row r="39" spans="1:9">
      <c r="A39" s="2" t="str">
        <f t="shared" si="0"/>
        <v>QTSFINE397D01024</v>
      </c>
      <c r="B39" s="238">
        <v>22</v>
      </c>
      <c r="C39" s="201" t="s">
        <v>288</v>
      </c>
      <c r="D39" s="251" t="s">
        <v>109</v>
      </c>
      <c r="E39" s="160" t="s">
        <v>73</v>
      </c>
      <c r="F39" s="161">
        <v>28129</v>
      </c>
      <c r="G39" s="160">
        <v>103.18</v>
      </c>
      <c r="H39" s="16">
        <v>2.3199999999999998E-2</v>
      </c>
      <c r="I39" s="398"/>
    </row>
    <row r="40" spans="1:9">
      <c r="A40" s="2" t="str">
        <f t="shared" si="0"/>
        <v>QTSFINE018A01030</v>
      </c>
      <c r="B40" s="238">
        <v>23</v>
      </c>
      <c r="C40" s="201" t="s">
        <v>302</v>
      </c>
      <c r="D40" s="130" t="s">
        <v>103</v>
      </c>
      <c r="E40" s="160" t="s">
        <v>71</v>
      </c>
      <c r="F40" s="161">
        <v>6832</v>
      </c>
      <c r="G40" s="160">
        <v>102.24</v>
      </c>
      <c r="H40" s="16">
        <v>2.3E-2</v>
      </c>
      <c r="I40" s="398"/>
    </row>
    <row r="41" spans="1:9">
      <c r="A41" s="2" t="str">
        <f t="shared" si="0"/>
        <v>QTSFINE237A01028</v>
      </c>
      <c r="B41" s="238">
        <v>24</v>
      </c>
      <c r="C41" s="201" t="s">
        <v>301</v>
      </c>
      <c r="D41" s="130" t="s">
        <v>113</v>
      </c>
      <c r="E41" s="160" t="s">
        <v>64</v>
      </c>
      <c r="F41" s="161">
        <v>11093</v>
      </c>
      <c r="G41" s="160">
        <v>84.68</v>
      </c>
      <c r="H41" s="16">
        <v>1.9E-2</v>
      </c>
      <c r="I41" s="398"/>
    </row>
    <row r="42" spans="1:9">
      <c r="A42" s="2" t="str">
        <f t="shared" si="0"/>
        <v>QTSFINE585B01010</v>
      </c>
      <c r="B42" s="238">
        <v>25</v>
      </c>
      <c r="C42" s="201" t="s">
        <v>305</v>
      </c>
      <c r="D42" s="130" t="s">
        <v>121</v>
      </c>
      <c r="E42" s="160" t="s">
        <v>62</v>
      </c>
      <c r="F42" s="161">
        <v>1704</v>
      </c>
      <c r="G42" s="160">
        <v>71.349999999999994</v>
      </c>
      <c r="H42" s="16">
        <v>1.6E-2</v>
      </c>
      <c r="I42" s="398"/>
    </row>
    <row r="43" spans="1:9">
      <c r="B43" s="238"/>
      <c r="C43" s="201"/>
      <c r="D43" s="130"/>
      <c r="E43" s="160"/>
      <c r="F43" s="161"/>
      <c r="G43" s="160"/>
      <c r="H43" s="16"/>
      <c r="I43" s="398"/>
    </row>
    <row r="44" spans="1:9">
      <c r="B44" s="238"/>
      <c r="C44" s="201"/>
      <c r="D44" s="130"/>
      <c r="E44" s="160"/>
      <c r="F44" s="161"/>
      <c r="G44" s="160"/>
      <c r="H44" s="16"/>
      <c r="I44" s="398"/>
    </row>
    <row r="45" spans="1:9">
      <c r="B45" s="238"/>
      <c r="C45" s="201"/>
      <c r="D45" s="130"/>
      <c r="E45" s="160"/>
      <c r="F45" s="161"/>
      <c r="G45" s="160"/>
      <c r="H45" s="16"/>
      <c r="I45" s="398"/>
    </row>
    <row r="46" spans="1:9">
      <c r="B46" s="238"/>
      <c r="C46" s="160"/>
      <c r="D46" s="130"/>
      <c r="E46" s="160"/>
      <c r="F46" s="161"/>
      <c r="G46" s="160"/>
      <c r="H46" s="16"/>
      <c r="I46" s="398"/>
    </row>
    <row r="47" spans="1:9">
      <c r="B47" s="238" t="s">
        <v>10</v>
      </c>
      <c r="C47" s="21" t="s">
        <v>39</v>
      </c>
      <c r="D47" s="21"/>
      <c r="E47" s="15"/>
      <c r="F47" s="68" t="s">
        <v>9</v>
      </c>
      <c r="G47" s="68" t="s">
        <v>9</v>
      </c>
      <c r="H47" s="202" t="s">
        <v>9</v>
      </c>
      <c r="I47" s="400"/>
    </row>
    <row r="48" spans="1:9">
      <c r="B48" s="238"/>
      <c r="C48" s="21"/>
      <c r="D48" s="21"/>
      <c r="E48" s="15"/>
      <c r="F48" s="87"/>
      <c r="G48" s="87"/>
      <c r="H48" s="88"/>
      <c r="I48" s="406"/>
    </row>
    <row r="49" spans="1:9">
      <c r="B49" s="238"/>
      <c r="C49" s="21" t="s">
        <v>51</v>
      </c>
      <c r="D49" s="21"/>
      <c r="E49" s="15"/>
      <c r="F49" s="54"/>
      <c r="G49" s="54">
        <v>4300.5200000000013</v>
      </c>
      <c r="H49" s="59">
        <v>0.96549999999999991</v>
      </c>
      <c r="I49" s="401"/>
    </row>
    <row r="50" spans="1:9">
      <c r="B50" s="238"/>
      <c r="C50" s="14"/>
      <c r="D50" s="14"/>
      <c r="E50" s="15"/>
      <c r="F50" s="54"/>
      <c r="G50" s="54"/>
      <c r="H50" s="59"/>
      <c r="I50" s="401"/>
    </row>
    <row r="51" spans="1:9">
      <c r="B51" s="253"/>
      <c r="C51" s="21" t="s">
        <v>56</v>
      </c>
      <c r="D51" s="21"/>
      <c r="E51" s="54"/>
      <c r="F51" s="54"/>
      <c r="G51" s="54"/>
      <c r="H51" s="59"/>
      <c r="I51" s="401"/>
    </row>
    <row r="52" spans="1:9">
      <c r="B52" s="253"/>
      <c r="C52" s="21"/>
      <c r="D52" s="21"/>
      <c r="E52" s="54"/>
      <c r="F52" s="54"/>
      <c r="G52" s="54"/>
      <c r="H52" s="59"/>
      <c r="I52" s="401"/>
    </row>
    <row r="53" spans="1:9">
      <c r="B53" s="238" t="s">
        <v>7</v>
      </c>
      <c r="C53" s="21" t="s">
        <v>8</v>
      </c>
      <c r="D53" s="21"/>
      <c r="E53" s="54"/>
      <c r="F53" s="199" t="s">
        <v>9</v>
      </c>
      <c r="G53" s="199" t="s">
        <v>9</v>
      </c>
      <c r="H53" s="200" t="s">
        <v>9</v>
      </c>
      <c r="I53" s="407"/>
    </row>
    <row r="54" spans="1:9">
      <c r="B54" s="238" t="s">
        <v>10</v>
      </c>
      <c r="C54" s="21" t="s">
        <v>11</v>
      </c>
      <c r="D54" s="21"/>
      <c r="E54" s="54"/>
      <c r="F54" s="199" t="s">
        <v>9</v>
      </c>
      <c r="G54" s="199" t="s">
        <v>9</v>
      </c>
      <c r="H54" s="200" t="s">
        <v>9</v>
      </c>
      <c r="I54" s="407"/>
    </row>
    <row r="55" spans="1:9">
      <c r="B55" s="238" t="s">
        <v>12</v>
      </c>
      <c r="C55" s="9" t="s">
        <v>13</v>
      </c>
      <c r="D55" s="9"/>
      <c r="E55" s="54"/>
      <c r="F55" s="199" t="s">
        <v>9</v>
      </c>
      <c r="G55" s="199" t="s">
        <v>9</v>
      </c>
      <c r="H55" s="200" t="s">
        <v>9</v>
      </c>
      <c r="I55" s="407"/>
    </row>
    <row r="56" spans="1:9">
      <c r="B56" s="238"/>
      <c r="C56" s="21" t="s">
        <v>80</v>
      </c>
      <c r="D56" s="21"/>
      <c r="E56" s="54"/>
      <c r="F56" s="87"/>
      <c r="G56" s="87" t="s">
        <v>9</v>
      </c>
      <c r="H56" s="88" t="s">
        <v>9</v>
      </c>
      <c r="I56" s="406"/>
    </row>
    <row r="57" spans="1:9">
      <c r="B57" s="238"/>
      <c r="C57" s="21"/>
      <c r="D57" s="21"/>
      <c r="E57" s="54"/>
      <c r="F57" s="54"/>
      <c r="G57" s="54"/>
      <c r="H57" s="59"/>
      <c r="I57" s="401"/>
    </row>
    <row r="58" spans="1:9">
      <c r="B58" s="238"/>
      <c r="C58" s="21" t="s">
        <v>55</v>
      </c>
      <c r="D58" s="21"/>
      <c r="E58" s="54"/>
      <c r="F58" s="87"/>
      <c r="G58" s="87"/>
      <c r="H58" s="88"/>
      <c r="I58" s="406"/>
    </row>
    <row r="59" spans="1:9">
      <c r="B59" s="238"/>
      <c r="C59" s="21"/>
      <c r="D59" s="21"/>
      <c r="E59" s="54"/>
      <c r="F59" s="87"/>
      <c r="G59" s="87"/>
      <c r="H59" s="88"/>
      <c r="I59" s="406"/>
    </row>
    <row r="60" spans="1:9">
      <c r="A60" s="2" t="s">
        <v>355</v>
      </c>
      <c r="B60" s="238" t="s">
        <v>7</v>
      </c>
      <c r="C60" s="9" t="s">
        <v>82</v>
      </c>
      <c r="D60" s="9"/>
      <c r="E60" s="15"/>
      <c r="F60" s="54"/>
      <c r="G60" s="172">
        <v>154.74</v>
      </c>
      <c r="H60" s="59">
        <v>3.4700000000000002E-2</v>
      </c>
      <c r="I60" s="401"/>
    </row>
    <row r="61" spans="1:9">
      <c r="B61" s="238"/>
      <c r="C61" s="14"/>
      <c r="D61" s="14"/>
      <c r="E61" s="15"/>
      <c r="F61" s="54"/>
      <c r="G61" s="54"/>
      <c r="H61" s="59"/>
      <c r="I61" s="401"/>
    </row>
    <row r="62" spans="1:9">
      <c r="B62" s="238"/>
      <c r="C62" s="9" t="s">
        <v>83</v>
      </c>
      <c r="D62" s="9"/>
      <c r="E62" s="15"/>
      <c r="F62" s="54"/>
      <c r="G62" s="54"/>
      <c r="H62" s="59"/>
      <c r="I62" s="401"/>
    </row>
    <row r="63" spans="1:9">
      <c r="B63" s="238"/>
      <c r="C63" s="14" t="s">
        <v>35</v>
      </c>
      <c r="D63" s="14"/>
      <c r="E63" s="15"/>
      <c r="F63" s="54"/>
      <c r="G63" s="15">
        <v>-1.7000000000007276</v>
      </c>
      <c r="H63" s="59">
        <v>-1.9999999999991552E-4</v>
      </c>
      <c r="I63" s="401"/>
    </row>
    <row r="64" spans="1:9">
      <c r="B64" s="238"/>
      <c r="C64" s="21"/>
      <c r="D64" s="21"/>
      <c r="E64" s="15"/>
      <c r="F64" s="15"/>
      <c r="G64" s="14"/>
      <c r="H64" s="61"/>
      <c r="I64" s="1"/>
    </row>
    <row r="65" spans="1:9" s="24" customFormat="1">
      <c r="A65" s="24" t="s">
        <v>245</v>
      </c>
      <c r="B65" s="253"/>
      <c r="C65" s="21" t="s">
        <v>14</v>
      </c>
      <c r="D65" s="21"/>
      <c r="E65" s="54"/>
      <c r="F65" s="54"/>
      <c r="G65" s="172">
        <v>4453.5600000000004</v>
      </c>
      <c r="H65" s="71">
        <v>1</v>
      </c>
      <c r="I65" s="408"/>
    </row>
    <row r="66" spans="1:9" ht="13.5" thickBot="1">
      <c r="B66" s="259"/>
      <c r="C66" s="73"/>
      <c r="D66" s="73"/>
      <c r="E66" s="74"/>
      <c r="F66" s="74"/>
      <c r="G66" s="73"/>
      <c r="H66" s="75"/>
      <c r="I66" s="1"/>
    </row>
    <row r="67" spans="1:9">
      <c r="B67" s="260"/>
      <c r="C67" s="31"/>
      <c r="D67" s="31"/>
      <c r="E67" s="31"/>
      <c r="F67" s="31"/>
      <c r="G67" s="31"/>
      <c r="H67" s="32"/>
      <c r="I67" s="62"/>
    </row>
    <row r="68" spans="1:9">
      <c r="B68" s="261" t="s">
        <v>15</v>
      </c>
      <c r="C68" s="287"/>
      <c r="D68" s="287"/>
      <c r="E68" s="287"/>
      <c r="F68" s="62"/>
      <c r="G68" s="62"/>
      <c r="H68" s="5"/>
      <c r="I68" s="62"/>
    </row>
    <row r="69" spans="1:9">
      <c r="B69" s="261" t="s">
        <v>16</v>
      </c>
      <c r="C69" s="287" t="s">
        <v>372</v>
      </c>
      <c r="D69" s="287"/>
      <c r="E69" s="287"/>
      <c r="F69" s="62"/>
      <c r="G69" s="62"/>
      <c r="H69" s="5"/>
      <c r="I69" s="62"/>
    </row>
    <row r="70" spans="1:9">
      <c r="B70" s="261" t="s">
        <v>17</v>
      </c>
      <c r="C70" s="287" t="s">
        <v>189</v>
      </c>
      <c r="D70" s="287"/>
      <c r="E70" s="287"/>
      <c r="F70" s="62"/>
      <c r="G70" s="62"/>
      <c r="H70" s="5"/>
      <c r="I70" s="62"/>
    </row>
    <row r="71" spans="1:9">
      <c r="B71" s="261" t="s">
        <v>18</v>
      </c>
      <c r="C71" s="287" t="s">
        <v>36</v>
      </c>
      <c r="D71" s="287"/>
      <c r="E71" s="287"/>
      <c r="F71" s="62"/>
      <c r="G71" s="62"/>
      <c r="H71" s="152"/>
      <c r="I71" s="287"/>
    </row>
    <row r="72" spans="1:9">
      <c r="B72" s="261"/>
      <c r="C72" s="370" t="s">
        <v>173</v>
      </c>
      <c r="D72" s="365" t="s">
        <v>373</v>
      </c>
      <c r="E72" s="287"/>
      <c r="F72" s="62"/>
      <c r="G72" s="62"/>
      <c r="H72" s="141"/>
      <c r="I72" s="110"/>
    </row>
    <row r="73" spans="1:9">
      <c r="A73" s="2" t="s">
        <v>255</v>
      </c>
      <c r="B73" s="261"/>
      <c r="C73" s="371" t="s">
        <v>21</v>
      </c>
      <c r="D73" s="417">
        <v>41.79</v>
      </c>
      <c r="E73" s="287"/>
      <c r="F73" s="62"/>
      <c r="G73" s="62"/>
      <c r="H73" s="141"/>
      <c r="I73" s="110"/>
    </row>
    <row r="74" spans="1:9">
      <c r="A74" s="2" t="s">
        <v>254</v>
      </c>
      <c r="B74" s="261"/>
      <c r="C74" s="371" t="s">
        <v>22</v>
      </c>
      <c r="D74" s="417">
        <v>41.79</v>
      </c>
      <c r="E74" s="287"/>
      <c r="F74" s="62"/>
      <c r="G74" s="62"/>
      <c r="H74" s="141"/>
      <c r="I74" s="110"/>
    </row>
    <row r="75" spans="1:9">
      <c r="B75" s="261"/>
      <c r="C75" s="287"/>
      <c r="D75" s="287"/>
      <c r="E75" s="287"/>
      <c r="F75" s="62"/>
      <c r="G75" s="62"/>
      <c r="H75" s="152"/>
      <c r="I75" s="287"/>
    </row>
    <row r="76" spans="1:9">
      <c r="B76" s="261" t="s">
        <v>23</v>
      </c>
      <c r="C76" s="287" t="s">
        <v>374</v>
      </c>
      <c r="D76" s="287"/>
      <c r="E76" s="287"/>
      <c r="F76" s="62"/>
      <c r="G76" s="62"/>
      <c r="H76" s="5"/>
      <c r="I76" s="62"/>
    </row>
    <row r="77" spans="1:9">
      <c r="B77" s="261" t="s">
        <v>24</v>
      </c>
      <c r="C77" s="287" t="s">
        <v>398</v>
      </c>
      <c r="D77" s="287"/>
      <c r="E77" s="287"/>
      <c r="F77" s="62"/>
      <c r="G77" s="62"/>
      <c r="H77" s="5"/>
      <c r="I77" s="62"/>
    </row>
    <row r="78" spans="1:9" ht="12.75" customHeight="1">
      <c r="B78" s="261" t="s">
        <v>25</v>
      </c>
      <c r="C78" s="287" t="s">
        <v>376</v>
      </c>
      <c r="D78" s="287"/>
      <c r="E78" s="287"/>
      <c r="F78" s="62"/>
      <c r="G78" s="62"/>
      <c r="H78" s="5"/>
      <c r="I78" s="62"/>
    </row>
    <row r="79" spans="1:9">
      <c r="B79" s="261" t="s">
        <v>26</v>
      </c>
      <c r="C79" s="287" t="s">
        <v>190</v>
      </c>
      <c r="D79" s="287"/>
      <c r="E79" s="287"/>
      <c r="F79" s="62"/>
      <c r="G79" s="62"/>
      <c r="H79" s="5"/>
      <c r="I79" s="62"/>
    </row>
    <row r="80" spans="1:9">
      <c r="B80" s="262" t="s">
        <v>27</v>
      </c>
      <c r="C80" s="39" t="s">
        <v>360</v>
      </c>
      <c r="D80" s="287"/>
      <c r="E80" s="287"/>
      <c r="F80" s="62"/>
      <c r="G80" s="62"/>
      <c r="H80" s="5"/>
      <c r="I80" s="62"/>
    </row>
    <row r="81" spans="2:9">
      <c r="B81" s="262" t="s">
        <v>37</v>
      </c>
      <c r="C81" s="287" t="s">
        <v>191</v>
      </c>
      <c r="D81" s="287"/>
      <c r="E81" s="287"/>
      <c r="F81" s="62"/>
      <c r="G81" s="62"/>
      <c r="H81" s="5"/>
      <c r="I81" s="62"/>
    </row>
    <row r="82" spans="2:9">
      <c r="B82" s="262" t="s">
        <v>53</v>
      </c>
      <c r="C82" s="287" t="s">
        <v>192</v>
      </c>
      <c r="D82" s="287"/>
      <c r="E82" s="287"/>
      <c r="F82" s="62"/>
      <c r="G82" s="62"/>
      <c r="H82" s="5"/>
      <c r="I82" s="62"/>
    </row>
    <row r="83" spans="2:9">
      <c r="B83" s="262" t="s">
        <v>54</v>
      </c>
      <c r="C83" s="39" t="s">
        <v>399</v>
      </c>
      <c r="D83" s="287"/>
      <c r="E83" s="287"/>
      <c r="F83" s="62"/>
      <c r="G83" s="62"/>
      <c r="H83" s="5"/>
      <c r="I83" s="62"/>
    </row>
    <row r="84" spans="2:9">
      <c r="B84" s="261"/>
      <c r="C84" s="287"/>
      <c r="D84" s="287"/>
      <c r="E84" s="287"/>
      <c r="F84" s="62"/>
      <c r="G84" s="62"/>
      <c r="H84" s="5"/>
      <c r="I84" s="62"/>
    </row>
    <row r="85" spans="2:9" s="24" customFormat="1">
      <c r="B85" s="261" t="s">
        <v>28</v>
      </c>
      <c r="C85" s="287" t="s">
        <v>29</v>
      </c>
      <c r="D85" s="287"/>
      <c r="E85" s="287"/>
      <c r="F85" s="62"/>
      <c r="G85" s="62"/>
      <c r="H85" s="5"/>
      <c r="I85" s="62"/>
    </row>
    <row r="86" spans="2:9" s="24" customFormat="1">
      <c r="B86" s="261" t="s">
        <v>47</v>
      </c>
      <c r="C86" s="287" t="s">
        <v>48</v>
      </c>
      <c r="D86" s="287"/>
      <c r="E86" s="287"/>
      <c r="F86" s="62"/>
      <c r="G86" s="62"/>
      <c r="H86" s="5"/>
      <c r="I86" s="62"/>
    </row>
    <row r="87" spans="2:9">
      <c r="B87" s="261" t="s">
        <v>40</v>
      </c>
      <c r="C87" s="287" t="s">
        <v>41</v>
      </c>
      <c r="D87" s="287"/>
      <c r="E87" s="287"/>
      <c r="F87" s="62"/>
      <c r="G87" s="62"/>
      <c r="H87" s="5"/>
      <c r="I87" s="62"/>
    </row>
    <row r="88" spans="2:9" ht="13.5" thickBot="1">
      <c r="B88" s="263"/>
      <c r="C88" s="148"/>
      <c r="D88" s="148"/>
      <c r="E88" s="149"/>
      <c r="F88" s="148"/>
      <c r="G88" s="150"/>
      <c r="H88" s="151"/>
      <c r="I88" s="110"/>
    </row>
    <row r="89" spans="2:9">
      <c r="E89"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316"/>
  <sheetViews>
    <sheetView tabSelected="1" topLeftCell="B1" zoomScale="90" zoomScaleNormal="90" workbookViewId="0">
      <selection activeCell="K73" sqref="K73"/>
    </sheetView>
  </sheetViews>
  <sheetFormatPr defaultColWidth="9.140625" defaultRowHeight="12.75"/>
  <cols>
    <col min="1" max="1" width="21.140625" style="2" hidden="1" customWidth="1"/>
    <col min="2" max="2" width="4.140625" style="2" customWidth="1"/>
    <col min="3" max="3" width="56.710937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452" t="s">
        <v>0</v>
      </c>
      <c r="C1" s="453"/>
      <c r="D1" s="453"/>
      <c r="E1" s="453"/>
      <c r="F1" s="453"/>
      <c r="G1" s="454"/>
    </row>
    <row r="2" spans="1:7">
      <c r="B2" s="3"/>
      <c r="C2" s="4"/>
      <c r="D2" s="4"/>
      <c r="E2" s="4"/>
      <c r="F2" s="4"/>
      <c r="G2" s="5"/>
    </row>
    <row r="3" spans="1:7">
      <c r="B3" s="455" t="s">
        <v>1</v>
      </c>
      <c r="C3" s="456"/>
      <c r="D3" s="456"/>
      <c r="E3" s="456"/>
      <c r="F3" s="456"/>
      <c r="G3" s="457"/>
    </row>
    <row r="4" spans="1:7">
      <c r="B4" s="455" t="s">
        <v>2</v>
      </c>
      <c r="C4" s="456"/>
      <c r="D4" s="456"/>
      <c r="E4" s="456"/>
      <c r="F4" s="456"/>
      <c r="G4" s="457"/>
    </row>
    <row r="5" spans="1:7" ht="15" customHeight="1">
      <c r="B5" s="458" t="s">
        <v>89</v>
      </c>
      <c r="C5" s="459"/>
      <c r="D5" s="459"/>
      <c r="E5" s="459"/>
      <c r="F5" s="459"/>
      <c r="G5" s="460"/>
    </row>
    <row r="6" spans="1:7" ht="15" customHeight="1">
      <c r="B6" s="458"/>
      <c r="C6" s="459"/>
      <c r="D6" s="459"/>
      <c r="E6" s="459"/>
      <c r="F6" s="459"/>
      <c r="G6" s="460"/>
    </row>
    <row r="7" spans="1:7" ht="6.75" customHeight="1">
      <c r="B7" s="174"/>
      <c r="C7" s="175"/>
      <c r="D7" s="175"/>
      <c r="E7" s="175"/>
      <c r="F7" s="175"/>
      <c r="G7" s="176"/>
    </row>
    <row r="8" spans="1:7">
      <c r="B8" s="455" t="s">
        <v>94</v>
      </c>
      <c r="C8" s="456"/>
      <c r="D8" s="456"/>
      <c r="E8" s="456"/>
      <c r="F8" s="456"/>
      <c r="G8" s="457"/>
    </row>
    <row r="9" spans="1:7">
      <c r="B9" s="6"/>
      <c r="C9" s="42"/>
      <c r="D9" s="4"/>
      <c r="E9" s="4"/>
      <c r="F9" s="4"/>
      <c r="G9" s="5"/>
    </row>
    <row r="10" spans="1:7" ht="15.75" customHeight="1">
      <c r="B10" s="496" t="str">
        <f>"Monthly Portfolio Statement of the Quantum Equity Fund of Funds for the period ended "&amp;TEXT(Index!C23,"mmmmmmmmmm dd, yyyy")</f>
        <v>Monthly Portfolio Statement of the Quantum Equity Fund of Funds for the period ended June 30, 2016</v>
      </c>
      <c r="C10" s="497"/>
      <c r="D10" s="497"/>
      <c r="E10" s="497"/>
      <c r="F10" s="497"/>
      <c r="G10" s="498"/>
    </row>
    <row r="11" spans="1:7" ht="15.75" customHeight="1">
      <c r="B11" s="186"/>
      <c r="C11" s="187"/>
      <c r="D11" s="187"/>
      <c r="E11" s="187"/>
      <c r="F11" s="187"/>
      <c r="G11" s="188"/>
    </row>
    <row r="12" spans="1:7" s="237" customFormat="1" ht="30" customHeight="1">
      <c r="B12" s="267" t="s">
        <v>3</v>
      </c>
      <c r="C12" s="211" t="s">
        <v>4</v>
      </c>
      <c r="D12" s="268" t="s">
        <v>98</v>
      </c>
      <c r="E12" s="211" t="s">
        <v>5</v>
      </c>
      <c r="F12" s="211" t="s">
        <v>149</v>
      </c>
      <c r="G12" s="269" t="s">
        <v>6</v>
      </c>
    </row>
    <row r="13" spans="1:7">
      <c r="A13" s="2" t="s">
        <v>259</v>
      </c>
      <c r="B13" s="8"/>
      <c r="C13" s="9"/>
      <c r="D13" s="125"/>
      <c r="E13" s="10"/>
      <c r="F13" s="10"/>
      <c r="G13" s="11"/>
    </row>
    <row r="14" spans="1:7">
      <c r="B14" s="8"/>
      <c r="C14" s="9" t="s">
        <v>179</v>
      </c>
      <c r="D14" s="125"/>
      <c r="E14" s="10"/>
      <c r="F14" s="10"/>
      <c r="G14" s="11"/>
    </row>
    <row r="15" spans="1:7">
      <c r="B15" s="8"/>
      <c r="C15" s="9"/>
      <c r="D15" s="125"/>
      <c r="E15" s="10"/>
      <c r="F15" s="10"/>
      <c r="G15" s="11"/>
    </row>
    <row r="16" spans="1:7">
      <c r="A16" s="2" t="str">
        <f t="shared" ref="A16:A22" si="0">+$A$13&amp;D16</f>
        <v>QEFFINF200K01UJ5</v>
      </c>
      <c r="B16" s="254">
        <v>1</v>
      </c>
      <c r="C16" s="159" t="s">
        <v>269</v>
      </c>
      <c r="D16" s="125" t="s">
        <v>213</v>
      </c>
      <c r="E16" s="118">
        <v>80773.511400000003</v>
      </c>
      <c r="F16" s="111">
        <v>133.11000000000001</v>
      </c>
      <c r="G16" s="16">
        <v>0.1426</v>
      </c>
    </row>
    <row r="17" spans="1:7">
      <c r="A17" s="2" t="str">
        <f t="shared" si="0"/>
        <v>QEFFINF179K01XQ0</v>
      </c>
      <c r="B17" s="254">
        <v>2</v>
      </c>
      <c r="C17" s="159" t="s">
        <v>220</v>
      </c>
      <c r="D17" s="125" t="s">
        <v>211</v>
      </c>
      <c r="E17" s="118">
        <v>321157.3628</v>
      </c>
      <c r="F17" s="111">
        <v>132.57</v>
      </c>
      <c r="G17" s="16">
        <v>0.14199999999999999</v>
      </c>
    </row>
    <row r="18" spans="1:7">
      <c r="A18" s="2" t="str">
        <f t="shared" si="0"/>
        <v>QEFFINF769K01AX2</v>
      </c>
      <c r="B18" s="254">
        <v>3</v>
      </c>
      <c r="C18" s="159" t="s">
        <v>219</v>
      </c>
      <c r="D18" s="125" t="s">
        <v>204</v>
      </c>
      <c r="E18" s="118">
        <v>371073.72930000001</v>
      </c>
      <c r="F18" s="111">
        <v>129.9</v>
      </c>
      <c r="G18" s="16">
        <v>0.13919999999999999</v>
      </c>
    </row>
    <row r="19" spans="1:7">
      <c r="A19" s="2" t="str">
        <f t="shared" si="0"/>
        <v>QEFFINF209K01YY7</v>
      </c>
      <c r="B19" s="254">
        <v>4</v>
      </c>
      <c r="C19" s="159" t="s">
        <v>216</v>
      </c>
      <c r="D19" s="125" t="s">
        <v>188</v>
      </c>
      <c r="E19" s="118">
        <v>74315.796199999997</v>
      </c>
      <c r="F19" s="111">
        <v>129.76</v>
      </c>
      <c r="G19" s="16">
        <v>0.13900000000000001</v>
      </c>
    </row>
    <row r="20" spans="1:7">
      <c r="A20" s="2" t="str">
        <f t="shared" si="0"/>
        <v>QEFFINF090I01IW2</v>
      </c>
      <c r="B20" s="254">
        <v>5</v>
      </c>
      <c r="C20" s="159" t="s">
        <v>217</v>
      </c>
      <c r="D20" s="125" t="s">
        <v>209</v>
      </c>
      <c r="E20" s="118">
        <v>410671.99400000001</v>
      </c>
      <c r="F20" s="111">
        <v>127.57</v>
      </c>
      <c r="G20" s="16">
        <v>0.13669999999999999</v>
      </c>
    </row>
    <row r="21" spans="1:7">
      <c r="A21" s="2" t="str">
        <f t="shared" si="0"/>
        <v>QEFFINF179K01VC4</v>
      </c>
      <c r="B21" s="254">
        <v>6</v>
      </c>
      <c r="C21" s="159" t="s">
        <v>276</v>
      </c>
      <c r="D21" s="125" t="s">
        <v>210</v>
      </c>
      <c r="E21" s="118">
        <v>59412.505100000002</v>
      </c>
      <c r="F21" s="111">
        <v>126.52</v>
      </c>
      <c r="G21" s="16">
        <v>0.1356</v>
      </c>
    </row>
    <row r="22" spans="1:7">
      <c r="A22" s="2" t="str">
        <f t="shared" si="0"/>
        <v>QEFFINF109K016L0</v>
      </c>
      <c r="B22" s="254">
        <v>7</v>
      </c>
      <c r="C22" s="159" t="s">
        <v>218</v>
      </c>
      <c r="D22" s="125" t="s">
        <v>212</v>
      </c>
      <c r="E22" s="118">
        <v>405371.0673</v>
      </c>
      <c r="F22" s="111">
        <v>125.95</v>
      </c>
      <c r="G22" s="16">
        <v>0.13489999999999999</v>
      </c>
    </row>
    <row r="23" spans="1:7">
      <c r="B23" s="254"/>
      <c r="C23" s="10"/>
      <c r="D23" s="10"/>
      <c r="E23" s="13"/>
      <c r="F23" s="13"/>
      <c r="G23" s="11"/>
    </row>
    <row r="24" spans="1:7">
      <c r="B24" s="254"/>
      <c r="C24" s="9" t="s">
        <v>227</v>
      </c>
      <c r="D24" s="9"/>
      <c r="E24" s="18"/>
      <c r="F24" s="18">
        <v>905.38000000000011</v>
      </c>
      <c r="G24" s="59">
        <v>0.97</v>
      </c>
    </row>
    <row r="25" spans="1:7">
      <c r="B25" s="254"/>
      <c r="C25" s="9"/>
      <c r="D25" s="9"/>
      <c r="E25" s="18"/>
      <c r="F25" s="18"/>
      <c r="G25" s="19"/>
    </row>
    <row r="26" spans="1:7">
      <c r="B26" s="255"/>
      <c r="C26" s="21" t="s">
        <v>56</v>
      </c>
      <c r="D26" s="21"/>
      <c r="E26" s="18"/>
      <c r="F26" s="18"/>
      <c r="G26" s="19"/>
    </row>
    <row r="27" spans="1:7">
      <c r="B27" s="255"/>
      <c r="C27" s="9"/>
      <c r="D27" s="9"/>
      <c r="E27" s="18"/>
      <c r="F27" s="18"/>
      <c r="G27" s="19"/>
    </row>
    <row r="28" spans="1:7">
      <c r="B28" s="254" t="s">
        <v>7</v>
      </c>
      <c r="C28" s="21" t="s">
        <v>8</v>
      </c>
      <c r="D28" s="21"/>
      <c r="E28" s="212" t="s">
        <v>9</v>
      </c>
      <c r="F28" s="212" t="s">
        <v>9</v>
      </c>
      <c r="G28" s="213" t="s">
        <v>9</v>
      </c>
    </row>
    <row r="29" spans="1:7">
      <c r="B29" s="254" t="s">
        <v>10</v>
      </c>
      <c r="C29" s="9" t="s">
        <v>11</v>
      </c>
      <c r="D29" s="9"/>
      <c r="E29" s="212" t="s">
        <v>9</v>
      </c>
      <c r="F29" s="212" t="s">
        <v>9</v>
      </c>
      <c r="G29" s="213" t="s">
        <v>9</v>
      </c>
    </row>
    <row r="30" spans="1:7">
      <c r="B30" s="254" t="s">
        <v>12</v>
      </c>
      <c r="C30" s="9" t="s">
        <v>13</v>
      </c>
      <c r="D30" s="9"/>
      <c r="E30" s="212" t="s">
        <v>9</v>
      </c>
      <c r="F30" s="212" t="s">
        <v>9</v>
      </c>
      <c r="G30" s="213" t="s">
        <v>9</v>
      </c>
    </row>
    <row r="31" spans="1:7">
      <c r="B31" s="254"/>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356</v>
      </c>
      <c r="B35" s="254" t="s">
        <v>7</v>
      </c>
      <c r="C35" s="9" t="s">
        <v>82</v>
      </c>
      <c r="D35" s="9"/>
      <c r="E35" s="18"/>
      <c r="F35" s="163">
        <v>27.79</v>
      </c>
      <c r="G35" s="59">
        <v>2.98E-2</v>
      </c>
    </row>
    <row r="36" spans="1:7">
      <c r="B36" s="8"/>
      <c r="C36" s="9"/>
      <c r="D36" s="9"/>
      <c r="E36" s="18"/>
      <c r="F36" s="18"/>
      <c r="G36" s="19"/>
    </row>
    <row r="37" spans="1:7">
      <c r="B37" s="8"/>
      <c r="C37" s="9" t="s">
        <v>83</v>
      </c>
      <c r="D37" s="9"/>
      <c r="E37" s="18"/>
      <c r="F37" s="18"/>
      <c r="G37" s="19"/>
    </row>
    <row r="38" spans="1:7">
      <c r="B38" s="8"/>
      <c r="C38" s="14" t="s">
        <v>35</v>
      </c>
      <c r="D38" s="14"/>
      <c r="E38" s="18"/>
      <c r="F38" s="15">
        <v>0.13999999999983714</v>
      </c>
      <c r="G38" s="59">
        <v>2.0000000000002655E-4</v>
      </c>
    </row>
    <row r="39" spans="1:7">
      <c r="B39" s="8"/>
      <c r="C39" s="9"/>
      <c r="D39" s="9"/>
      <c r="E39" s="13"/>
      <c r="F39" s="10"/>
      <c r="G39" s="11"/>
    </row>
    <row r="40" spans="1:7" s="24" customFormat="1">
      <c r="A40" s="24" t="s">
        <v>264</v>
      </c>
      <c r="B40" s="20"/>
      <c r="C40" s="9" t="s">
        <v>14</v>
      </c>
      <c r="D40" s="9"/>
      <c r="E40" s="18"/>
      <c r="F40" s="163">
        <v>933.31</v>
      </c>
      <c r="G40" s="19">
        <v>1</v>
      </c>
    </row>
    <row r="41" spans="1:7" ht="13.5" thickBot="1">
      <c r="B41" s="25"/>
      <c r="C41" s="26"/>
      <c r="D41" s="26"/>
      <c r="E41" s="27"/>
      <c r="F41" s="26"/>
      <c r="G41" s="28"/>
    </row>
    <row r="42" spans="1:7">
      <c r="B42" s="29"/>
      <c r="C42" s="362"/>
      <c r="D42" s="362"/>
      <c r="E42" s="363"/>
      <c r="F42" s="363"/>
      <c r="G42" s="32"/>
    </row>
    <row r="43" spans="1:7">
      <c r="B43" s="6" t="s">
        <v>15</v>
      </c>
      <c r="C43" s="110"/>
      <c r="D43" s="110"/>
      <c r="E43" s="110"/>
      <c r="F43" s="287"/>
      <c r="G43" s="5"/>
    </row>
    <row r="44" spans="1:7">
      <c r="B44" s="80" t="s">
        <v>16</v>
      </c>
      <c r="C44" s="110" t="s">
        <v>372</v>
      </c>
      <c r="D44" s="110"/>
      <c r="E44" s="110"/>
      <c r="F44" s="287"/>
      <c r="G44" s="5"/>
    </row>
    <row r="45" spans="1:7">
      <c r="B45" s="80" t="s">
        <v>17</v>
      </c>
      <c r="C45" s="110" t="s">
        <v>19</v>
      </c>
      <c r="D45" s="110"/>
      <c r="E45" s="110"/>
      <c r="F45" s="287"/>
      <c r="G45" s="5"/>
    </row>
    <row r="46" spans="1:7" ht="25.5">
      <c r="B46" s="80"/>
      <c r="C46" s="368" t="s">
        <v>173</v>
      </c>
      <c r="D46" s="372" t="s">
        <v>373</v>
      </c>
      <c r="E46" s="287"/>
      <c r="F46" s="287"/>
      <c r="G46" s="141"/>
    </row>
    <row r="47" spans="1:7">
      <c r="A47" s="2" t="s">
        <v>257</v>
      </c>
      <c r="B47" s="80"/>
      <c r="C47" s="369" t="s">
        <v>21</v>
      </c>
      <c r="D47" s="373">
        <v>26.077999999999999</v>
      </c>
      <c r="E47" s="287"/>
      <c r="F47" s="287"/>
      <c r="G47" s="141"/>
    </row>
    <row r="48" spans="1:7">
      <c r="A48" s="2" t="s">
        <v>256</v>
      </c>
      <c r="B48" s="80"/>
      <c r="C48" s="369" t="s">
        <v>22</v>
      </c>
      <c r="D48" s="373">
        <v>26.077999999999999</v>
      </c>
      <c r="E48" s="287"/>
      <c r="F48" s="287"/>
      <c r="G48" s="141"/>
    </row>
    <row r="49" spans="2:8" ht="9" customHeight="1">
      <c r="B49" s="80"/>
      <c r="C49" s="110"/>
      <c r="D49" s="295"/>
      <c r="E49" s="295"/>
      <c r="F49" s="287"/>
      <c r="G49" s="5"/>
    </row>
    <row r="50" spans="2:8">
      <c r="B50" s="80" t="s">
        <v>18</v>
      </c>
      <c r="C50" s="110" t="s">
        <v>374</v>
      </c>
      <c r="D50" s="110"/>
      <c r="E50" s="110"/>
      <c r="F50" s="287"/>
      <c r="G50" s="5"/>
    </row>
    <row r="51" spans="2:8">
      <c r="B51" s="80" t="s">
        <v>23</v>
      </c>
      <c r="C51" s="110" t="s">
        <v>375</v>
      </c>
      <c r="D51" s="110"/>
      <c r="E51" s="110"/>
      <c r="F51" s="287"/>
      <c r="G51" s="5"/>
    </row>
    <row r="52" spans="2:8" ht="25.5" customHeight="1">
      <c r="B52" s="246" t="s">
        <v>24</v>
      </c>
      <c r="C52" s="491" t="s">
        <v>376</v>
      </c>
      <c r="D52" s="495"/>
      <c r="E52" s="495"/>
      <c r="F52" s="495"/>
      <c r="G52" s="5"/>
    </row>
    <row r="53" spans="2:8" ht="14.25">
      <c r="B53" s="80" t="s">
        <v>25</v>
      </c>
      <c r="C53" s="110" t="s">
        <v>190</v>
      </c>
      <c r="D53" s="296"/>
      <c r="E53" s="296"/>
      <c r="F53" s="296"/>
      <c r="G53" s="5"/>
    </row>
    <row r="54" spans="2:8" s="24" customFormat="1">
      <c r="B54" s="80" t="s">
        <v>26</v>
      </c>
      <c r="C54" s="110" t="s">
        <v>191</v>
      </c>
      <c r="D54" s="110"/>
      <c r="E54" s="110"/>
      <c r="F54" s="297"/>
      <c r="G54" s="5"/>
    </row>
    <row r="55" spans="2:8" s="24" customFormat="1">
      <c r="B55" s="80" t="s">
        <v>27</v>
      </c>
      <c r="C55" s="110" t="s">
        <v>192</v>
      </c>
      <c r="D55" s="110"/>
      <c r="E55" s="110"/>
      <c r="F55" s="297"/>
      <c r="G55" s="5"/>
    </row>
    <row r="56" spans="2:8" s="24" customFormat="1">
      <c r="B56" s="80" t="s">
        <v>37</v>
      </c>
      <c r="C56" s="1" t="s">
        <v>400</v>
      </c>
      <c r="D56" s="110"/>
      <c r="E56" s="110"/>
      <c r="F56" s="297"/>
      <c r="G56" s="5"/>
    </row>
    <row r="57" spans="2:8" s="24" customFormat="1">
      <c r="B57" s="33"/>
      <c r="C57" s="110"/>
      <c r="D57" s="110"/>
      <c r="E57" s="110"/>
      <c r="F57" s="297"/>
      <c r="G57" s="5"/>
    </row>
    <row r="58" spans="2:8" s="24" customFormat="1">
      <c r="B58" s="80" t="s">
        <v>47</v>
      </c>
      <c r="C58" s="110" t="s">
        <v>48</v>
      </c>
      <c r="D58" s="110"/>
      <c r="E58" s="110"/>
      <c r="F58" s="297"/>
      <c r="G58" s="5"/>
    </row>
    <row r="59" spans="2:8" ht="13.5" thickBot="1">
      <c r="B59" s="36" t="s">
        <v>28</v>
      </c>
      <c r="C59" s="181" t="s">
        <v>29</v>
      </c>
      <c r="D59" s="37"/>
      <c r="E59" s="37"/>
      <c r="F59" s="67"/>
      <c r="G59" s="38"/>
    </row>
    <row r="60" spans="2:8">
      <c r="D60" s="1"/>
      <c r="E60" s="39"/>
      <c r="F60" s="1"/>
      <c r="G60" s="40"/>
    </row>
    <row r="61" spans="2:8" ht="21">
      <c r="B61" s="507" t="s">
        <v>94</v>
      </c>
      <c r="C61" s="507"/>
      <c r="D61" s="507"/>
      <c r="E61" s="507"/>
      <c r="F61" s="507"/>
      <c r="G61" s="507"/>
      <c r="H61" s="507"/>
    </row>
    <row r="62" spans="2:8" ht="18.75">
      <c r="B62" s="532" t="s">
        <v>407</v>
      </c>
      <c r="C62" s="532"/>
      <c r="D62" s="532"/>
      <c r="E62" s="532"/>
      <c r="F62" s="532"/>
      <c r="G62" s="532"/>
      <c r="H62" s="532"/>
    </row>
    <row r="63" spans="2:8" ht="75">
      <c r="B63" s="508" t="s">
        <v>408</v>
      </c>
      <c r="C63" s="508" t="s">
        <v>409</v>
      </c>
      <c r="D63" s="508" t="s">
        <v>98</v>
      </c>
      <c r="E63" s="508" t="s">
        <v>410</v>
      </c>
      <c r="F63" s="509" t="s">
        <v>5</v>
      </c>
      <c r="G63" s="510" t="s">
        <v>411</v>
      </c>
      <c r="H63" s="511" t="s">
        <v>412</v>
      </c>
    </row>
    <row r="64" spans="2:8" ht="15">
      <c r="B64" s="512"/>
      <c r="C64" s="513" t="s">
        <v>58</v>
      </c>
      <c r="D64" s="512"/>
      <c r="E64" s="512"/>
      <c r="F64" s="514"/>
      <c r="G64" s="515"/>
      <c r="H64" s="516"/>
    </row>
    <row r="65" spans="2:8" ht="15">
      <c r="B65" s="512">
        <v>1</v>
      </c>
      <c r="C65" s="517" t="s">
        <v>413</v>
      </c>
      <c r="D65" s="517" t="s">
        <v>102</v>
      </c>
      <c r="E65" s="517" t="s">
        <v>64</v>
      </c>
      <c r="F65" s="514">
        <v>4833</v>
      </c>
      <c r="G65" s="515">
        <v>56.86306298255154</v>
      </c>
      <c r="H65" s="518">
        <v>6.0926013537822747</v>
      </c>
    </row>
    <row r="66" spans="2:8" ht="15">
      <c r="B66" s="512">
        <v>2</v>
      </c>
      <c r="C66" s="517" t="s">
        <v>299</v>
      </c>
      <c r="D66" s="517" t="s">
        <v>208</v>
      </c>
      <c r="E66" s="517" t="s">
        <v>64</v>
      </c>
      <c r="F66" s="514">
        <v>14049</v>
      </c>
      <c r="G66" s="515">
        <v>33.795878790228187</v>
      </c>
      <c r="H66" s="518">
        <v>3.6210644673289569</v>
      </c>
    </row>
    <row r="67" spans="2:8" ht="15">
      <c r="B67" s="512">
        <v>3</v>
      </c>
      <c r="C67" s="517" t="s">
        <v>414</v>
      </c>
      <c r="D67" s="517" t="s">
        <v>100</v>
      </c>
      <c r="E67" s="517" t="s">
        <v>63</v>
      </c>
      <c r="F67" s="514">
        <v>2823</v>
      </c>
      <c r="G67" s="515">
        <v>33.050193398180063</v>
      </c>
      <c r="H67" s="518">
        <v>3.5411678949181082</v>
      </c>
    </row>
    <row r="68" spans="2:8" ht="15">
      <c r="B68" s="512">
        <v>4</v>
      </c>
      <c r="C68" s="517" t="s">
        <v>415</v>
      </c>
      <c r="D68" s="517" t="s">
        <v>187</v>
      </c>
      <c r="E68" s="517" t="s">
        <v>64</v>
      </c>
      <c r="F68" s="514">
        <v>6105</v>
      </c>
      <c r="G68" s="515">
        <v>32.568112232297572</v>
      </c>
      <c r="H68" s="518">
        <v>3.4895152365871662</v>
      </c>
    </row>
    <row r="69" spans="2:8" ht="15">
      <c r="B69" s="512">
        <v>5</v>
      </c>
      <c r="C69" s="517" t="s">
        <v>215</v>
      </c>
      <c r="D69" s="517" t="s">
        <v>205</v>
      </c>
      <c r="E69" s="517" t="s">
        <v>64</v>
      </c>
      <c r="F69" s="514">
        <v>12613</v>
      </c>
      <c r="G69" s="515">
        <v>27.597743302814177</v>
      </c>
      <c r="H69" s="518">
        <v>2.9569643172344735</v>
      </c>
    </row>
    <row r="70" spans="2:8" ht="15">
      <c r="B70" s="512">
        <v>6</v>
      </c>
      <c r="C70" s="517" t="s">
        <v>302</v>
      </c>
      <c r="D70" s="517" t="s">
        <v>103</v>
      </c>
      <c r="E70" s="517" t="s">
        <v>71</v>
      </c>
      <c r="F70" s="514">
        <v>1426</v>
      </c>
      <c r="G70" s="515">
        <v>21.342933708113982</v>
      </c>
      <c r="H70" s="518">
        <v>2.2867918114724417</v>
      </c>
    </row>
    <row r="71" spans="2:8" ht="15">
      <c r="B71" s="512">
        <v>7</v>
      </c>
      <c r="C71" s="517" t="s">
        <v>416</v>
      </c>
      <c r="D71" s="517" t="s">
        <v>99</v>
      </c>
      <c r="E71" s="517" t="s">
        <v>74</v>
      </c>
      <c r="F71" s="514">
        <v>2064</v>
      </c>
      <c r="G71" s="515">
        <v>20.005503774498418</v>
      </c>
      <c r="H71" s="518">
        <v>2.1434926820070546</v>
      </c>
    </row>
    <row r="72" spans="2:8" ht="15">
      <c r="B72" s="512">
        <v>8</v>
      </c>
      <c r="C72" s="517" t="s">
        <v>417</v>
      </c>
      <c r="D72" s="517" t="s">
        <v>170</v>
      </c>
      <c r="E72" s="517" t="s">
        <v>64</v>
      </c>
      <c r="F72" s="514">
        <v>1673</v>
      </c>
      <c r="G72" s="515">
        <v>18.594872391502822</v>
      </c>
      <c r="H72" s="518">
        <v>1.992350372343505</v>
      </c>
    </row>
    <row r="73" spans="2:8" ht="15">
      <c r="B73" s="512">
        <v>9</v>
      </c>
      <c r="C73" s="517" t="s">
        <v>418</v>
      </c>
      <c r="D73" s="517" t="s">
        <v>419</v>
      </c>
      <c r="E73" s="517" t="s">
        <v>74</v>
      </c>
      <c r="F73" s="514">
        <v>1706</v>
      </c>
      <c r="G73" s="515">
        <v>16.991889726107615</v>
      </c>
      <c r="H73" s="518">
        <v>1.8205985558739426</v>
      </c>
    </row>
    <row r="74" spans="2:8" ht="15">
      <c r="B74" s="512">
        <v>10</v>
      </c>
      <c r="C74" s="517" t="s">
        <v>312</v>
      </c>
      <c r="D74" s="517" t="s">
        <v>107</v>
      </c>
      <c r="E74" s="517" t="s">
        <v>62</v>
      </c>
      <c r="F74" s="514">
        <v>3224</v>
      </c>
      <c r="G74" s="515">
        <v>14.80763806227829</v>
      </c>
      <c r="H74" s="518">
        <v>1.5865665859793343</v>
      </c>
    </row>
    <row r="75" spans="2:8" ht="15">
      <c r="B75" s="512">
        <v>11</v>
      </c>
      <c r="C75" s="519" t="s">
        <v>305</v>
      </c>
      <c r="D75" s="519" t="s">
        <v>121</v>
      </c>
      <c r="E75" s="519" t="s">
        <v>62</v>
      </c>
      <c r="F75" s="514">
        <v>349</v>
      </c>
      <c r="G75" s="515">
        <v>14.615237071379367</v>
      </c>
      <c r="H75" s="518">
        <v>1.5659517531487577</v>
      </c>
    </row>
    <row r="76" spans="2:8" ht="15">
      <c r="B76" s="512">
        <v>12</v>
      </c>
      <c r="C76" s="520" t="s">
        <v>312</v>
      </c>
      <c r="D76" s="520" t="s">
        <v>332</v>
      </c>
      <c r="E76" s="520" t="s">
        <v>62</v>
      </c>
      <c r="F76" s="514">
        <v>4508</v>
      </c>
      <c r="G76" s="515">
        <v>13.151801861348613</v>
      </c>
      <c r="H76" s="518">
        <v>1.4091517695716871</v>
      </c>
    </row>
    <row r="77" spans="2:8" ht="15">
      <c r="B77" s="512">
        <v>13</v>
      </c>
      <c r="C77" s="517" t="s">
        <v>288</v>
      </c>
      <c r="D77" s="517" t="s">
        <v>109</v>
      </c>
      <c r="E77" s="517" t="s">
        <v>73</v>
      </c>
      <c r="F77" s="514">
        <v>3344</v>
      </c>
      <c r="G77" s="515">
        <v>12.26453062347283</v>
      </c>
      <c r="H77" s="518">
        <v>1.314084960618521</v>
      </c>
    </row>
    <row r="78" spans="2:8" ht="15">
      <c r="B78" s="512">
        <v>14</v>
      </c>
      <c r="C78" s="519" t="s">
        <v>420</v>
      </c>
      <c r="D78" s="519" t="s">
        <v>132</v>
      </c>
      <c r="E78" s="519" t="s">
        <v>68</v>
      </c>
      <c r="F78" s="514">
        <v>3120</v>
      </c>
      <c r="G78" s="515">
        <v>11.494659130271</v>
      </c>
      <c r="H78" s="518">
        <v>1.2315969647967144</v>
      </c>
    </row>
    <row r="79" spans="2:8" ht="15">
      <c r="B79" s="512">
        <v>15</v>
      </c>
      <c r="C79" s="517" t="s">
        <v>421</v>
      </c>
      <c r="D79" s="517" t="s">
        <v>422</v>
      </c>
      <c r="E79" s="517" t="s">
        <v>65</v>
      </c>
      <c r="F79" s="514">
        <v>138</v>
      </c>
      <c r="G79" s="515">
        <v>11.006106503970681</v>
      </c>
      <c r="H79" s="518">
        <v>1.1792509208752926</v>
      </c>
    </row>
    <row r="80" spans="2:8" ht="15">
      <c r="B80" s="512">
        <v>16</v>
      </c>
      <c r="C80" s="517" t="s">
        <v>293</v>
      </c>
      <c r="D80" s="517" t="s">
        <v>116</v>
      </c>
      <c r="E80" s="517" t="s">
        <v>69</v>
      </c>
      <c r="F80" s="514">
        <v>235</v>
      </c>
      <c r="G80" s="515">
        <v>10.957853229588915</v>
      </c>
      <c r="H80" s="518">
        <v>1.1740808166036851</v>
      </c>
    </row>
    <row r="81" spans="2:8" ht="15">
      <c r="B81" s="512">
        <v>17</v>
      </c>
      <c r="C81" s="517" t="s">
        <v>301</v>
      </c>
      <c r="D81" s="517" t="s">
        <v>113</v>
      </c>
      <c r="E81" s="517" t="s">
        <v>64</v>
      </c>
      <c r="F81" s="514">
        <v>1356</v>
      </c>
      <c r="G81" s="515">
        <v>10.348750864919085</v>
      </c>
      <c r="H81" s="518">
        <v>1.1088184530071601</v>
      </c>
    </row>
    <row r="82" spans="2:8" ht="15">
      <c r="B82" s="512">
        <v>18</v>
      </c>
      <c r="C82" s="517" t="s">
        <v>318</v>
      </c>
      <c r="D82" s="517" t="s">
        <v>226</v>
      </c>
      <c r="E82" s="517" t="s">
        <v>64</v>
      </c>
      <c r="F82" s="514">
        <v>882</v>
      </c>
      <c r="G82" s="515">
        <v>9.7701017224674036</v>
      </c>
      <c r="H82" s="518">
        <v>1.0468190044416148</v>
      </c>
    </row>
    <row r="83" spans="2:8" ht="15">
      <c r="B83" s="512">
        <v>19</v>
      </c>
      <c r="C83" s="517" t="s">
        <v>289</v>
      </c>
      <c r="D83" s="517" t="s">
        <v>119</v>
      </c>
      <c r="E83" s="517" t="s">
        <v>75</v>
      </c>
      <c r="F83" s="514">
        <v>1816</v>
      </c>
      <c r="G83" s="515">
        <v>9.0965603990979265</v>
      </c>
      <c r="H83" s="518">
        <v>0.97465231901616756</v>
      </c>
    </row>
    <row r="84" spans="2:8" ht="15">
      <c r="B84" s="512">
        <v>20</v>
      </c>
      <c r="C84" s="519" t="s">
        <v>303</v>
      </c>
      <c r="D84" s="519" t="s">
        <v>129</v>
      </c>
      <c r="E84" s="519" t="s">
        <v>75</v>
      </c>
      <c r="F84" s="514">
        <v>564</v>
      </c>
      <c r="G84" s="515">
        <v>8.6775602018006772</v>
      </c>
      <c r="H84" s="518">
        <v>0.92975848046104803</v>
      </c>
    </row>
    <row r="85" spans="2:8" ht="15">
      <c r="B85" s="512">
        <v>21</v>
      </c>
      <c r="C85" s="519" t="s">
        <v>423</v>
      </c>
      <c r="D85" s="519" t="s">
        <v>101</v>
      </c>
      <c r="E85" s="519" t="s">
        <v>65</v>
      </c>
      <c r="F85" s="514">
        <v>672</v>
      </c>
      <c r="G85" s="515">
        <v>8.4198739934737858</v>
      </c>
      <c r="H85" s="518">
        <v>0.90214865328404237</v>
      </c>
    </row>
    <row r="86" spans="2:8" ht="15">
      <c r="B86" s="512">
        <v>22</v>
      </c>
      <c r="C86" s="517" t="s">
        <v>326</v>
      </c>
      <c r="D86" s="517" t="s">
        <v>325</v>
      </c>
      <c r="E86" s="517" t="s">
        <v>75</v>
      </c>
      <c r="F86" s="514">
        <v>1125</v>
      </c>
      <c r="G86" s="515">
        <v>8.3557259871531002</v>
      </c>
      <c r="H86" s="518">
        <v>0.89527550559110569</v>
      </c>
    </row>
    <row r="87" spans="2:8" ht="15">
      <c r="B87" s="512">
        <v>23</v>
      </c>
      <c r="C87" s="519" t="s">
        <v>311</v>
      </c>
      <c r="D87" s="519" t="s">
        <v>111</v>
      </c>
      <c r="E87" s="519" t="s">
        <v>75</v>
      </c>
      <c r="F87" s="514">
        <v>1082</v>
      </c>
      <c r="G87" s="515">
        <v>8.2571185455091491</v>
      </c>
      <c r="H87" s="518">
        <v>0.88471019656726191</v>
      </c>
    </row>
    <row r="88" spans="2:8" ht="15">
      <c r="B88" s="512">
        <v>24</v>
      </c>
      <c r="C88" s="520" t="s">
        <v>424</v>
      </c>
      <c r="D88" s="520" t="s">
        <v>120</v>
      </c>
      <c r="E88" s="520" t="s">
        <v>69</v>
      </c>
      <c r="F88" s="514">
        <v>229</v>
      </c>
      <c r="G88" s="515">
        <v>7.8216010001296041</v>
      </c>
      <c r="H88" s="518">
        <v>0.838046604291384</v>
      </c>
    </row>
    <row r="89" spans="2:8" ht="15">
      <c r="B89" s="512">
        <v>25</v>
      </c>
      <c r="C89" s="517" t="s">
        <v>425</v>
      </c>
      <c r="D89" s="517" t="s">
        <v>426</v>
      </c>
      <c r="E89" s="517" t="s">
        <v>71</v>
      </c>
      <c r="F89" s="514">
        <v>2198</v>
      </c>
      <c r="G89" s="515">
        <v>7.0820640306663067</v>
      </c>
      <c r="H89" s="518">
        <v>0.75880880553427688</v>
      </c>
    </row>
    <row r="90" spans="2:8" ht="15">
      <c r="B90" s="512">
        <v>26</v>
      </c>
      <c r="C90" s="519" t="s">
        <v>313</v>
      </c>
      <c r="D90" s="519" t="s">
        <v>225</v>
      </c>
      <c r="E90" s="519" t="s">
        <v>63</v>
      </c>
      <c r="F90" s="514">
        <v>1378</v>
      </c>
      <c r="G90" s="515">
        <v>6.9689348834021763</v>
      </c>
      <c r="H90" s="518">
        <v>0.74668756619855603</v>
      </c>
    </row>
    <row r="91" spans="2:8" ht="15">
      <c r="B91" s="512">
        <v>27</v>
      </c>
      <c r="C91" s="517" t="s">
        <v>317</v>
      </c>
      <c r="D91" s="517" t="s">
        <v>175</v>
      </c>
      <c r="E91" s="517" t="s">
        <v>63</v>
      </c>
      <c r="F91" s="514">
        <v>1247</v>
      </c>
      <c r="G91" s="515">
        <v>6.9600060605602803</v>
      </c>
      <c r="H91" s="518">
        <v>0.74573088614509309</v>
      </c>
    </row>
    <row r="92" spans="2:8" ht="15">
      <c r="B92" s="512">
        <v>28</v>
      </c>
      <c r="C92" s="517" t="s">
        <v>427</v>
      </c>
      <c r="D92" s="517" t="s">
        <v>428</v>
      </c>
      <c r="E92" s="517" t="s">
        <v>429</v>
      </c>
      <c r="F92" s="514">
        <v>1258</v>
      </c>
      <c r="G92" s="515">
        <v>6.9180369865367561</v>
      </c>
      <c r="H92" s="518">
        <v>0.74123410345698537</v>
      </c>
    </row>
    <row r="93" spans="2:8" ht="15">
      <c r="B93" s="512">
        <v>29</v>
      </c>
      <c r="C93" s="517" t="s">
        <v>286</v>
      </c>
      <c r="D93" s="517" t="s">
        <v>131</v>
      </c>
      <c r="E93" s="517" t="s">
        <v>74</v>
      </c>
      <c r="F93" s="514">
        <v>642</v>
      </c>
      <c r="G93" s="515">
        <v>6.8871612652733214</v>
      </c>
      <c r="H93" s="518">
        <v>0.73792591970286137</v>
      </c>
    </row>
    <row r="94" spans="2:8" ht="15">
      <c r="B94" s="512">
        <v>30</v>
      </c>
      <c r="C94" s="517" t="s">
        <v>430</v>
      </c>
      <c r="D94" s="517" t="s">
        <v>431</v>
      </c>
      <c r="E94" s="517" t="s">
        <v>64</v>
      </c>
      <c r="F94" s="514">
        <v>11583</v>
      </c>
      <c r="G94" s="515">
        <v>6.6717747596076489</v>
      </c>
      <c r="H94" s="518">
        <v>0.71484830046860082</v>
      </c>
    </row>
    <row r="95" spans="2:8" ht="15">
      <c r="B95" s="512">
        <v>31</v>
      </c>
      <c r="C95" s="519" t="s">
        <v>304</v>
      </c>
      <c r="D95" s="519" t="s">
        <v>108</v>
      </c>
      <c r="E95" s="519" t="s">
        <v>62</v>
      </c>
      <c r="F95" s="514">
        <v>461</v>
      </c>
      <c r="G95" s="515">
        <v>6.5855775015035052</v>
      </c>
      <c r="H95" s="518">
        <v>0.70561268240879316</v>
      </c>
    </row>
    <row r="96" spans="2:8" ht="15">
      <c r="B96" s="512">
        <v>32</v>
      </c>
      <c r="C96" s="517" t="s">
        <v>432</v>
      </c>
      <c r="D96" s="517" t="s">
        <v>433</v>
      </c>
      <c r="E96" s="517" t="s">
        <v>434</v>
      </c>
      <c r="F96" s="514">
        <v>771</v>
      </c>
      <c r="G96" s="515">
        <v>6.4047037032077414</v>
      </c>
      <c r="H96" s="518">
        <v>0.6862329323468126</v>
      </c>
    </row>
    <row r="97" spans="2:8" ht="15">
      <c r="B97" s="512">
        <v>33</v>
      </c>
      <c r="C97" s="517" t="s">
        <v>198</v>
      </c>
      <c r="D97" s="517" t="s">
        <v>214</v>
      </c>
      <c r="E97" s="517" t="s">
        <v>64</v>
      </c>
      <c r="F97" s="514">
        <v>4108</v>
      </c>
      <c r="G97" s="515">
        <v>6.3240858359040413</v>
      </c>
      <c r="H97" s="518">
        <v>0.67759511894544366</v>
      </c>
    </row>
    <row r="98" spans="2:8" ht="15">
      <c r="B98" s="512">
        <v>34</v>
      </c>
      <c r="C98" s="517" t="s">
        <v>435</v>
      </c>
      <c r="D98" s="517" t="s">
        <v>436</v>
      </c>
      <c r="E98" s="517" t="s">
        <v>437</v>
      </c>
      <c r="F98" s="514">
        <v>454</v>
      </c>
      <c r="G98" s="515">
        <v>6.2837622815628302</v>
      </c>
      <c r="H98" s="518">
        <v>0.67327464570881979</v>
      </c>
    </row>
    <row r="99" spans="2:8" ht="15">
      <c r="B99" s="512">
        <v>35</v>
      </c>
      <c r="C99" s="519" t="s">
        <v>295</v>
      </c>
      <c r="D99" s="519" t="s">
        <v>128</v>
      </c>
      <c r="E99" s="519" t="s">
        <v>63</v>
      </c>
      <c r="F99" s="514">
        <v>856</v>
      </c>
      <c r="G99" s="515">
        <v>6.2539593371393636</v>
      </c>
      <c r="H99" s="518">
        <v>0.67008140478901868</v>
      </c>
    </row>
    <row r="100" spans="2:8" ht="15">
      <c r="B100" s="512">
        <v>36</v>
      </c>
      <c r="C100" s="519" t="s">
        <v>308</v>
      </c>
      <c r="D100" s="519" t="s">
        <v>115</v>
      </c>
      <c r="E100" s="519" t="s">
        <v>70</v>
      </c>
      <c r="F100" s="514">
        <v>3938</v>
      </c>
      <c r="G100" s="515">
        <v>6.1550689201616766</v>
      </c>
      <c r="H100" s="518">
        <v>0.6594857763308889</v>
      </c>
    </row>
    <row r="101" spans="2:8" ht="15">
      <c r="B101" s="512">
        <v>37</v>
      </c>
      <c r="C101" s="517" t="s">
        <v>438</v>
      </c>
      <c r="D101" s="517" t="s">
        <v>439</v>
      </c>
      <c r="E101" s="517" t="s">
        <v>73</v>
      </c>
      <c r="F101" s="514">
        <v>1277</v>
      </c>
      <c r="G101" s="515">
        <v>6.1339504046373019</v>
      </c>
      <c r="H101" s="518">
        <v>0.65722302983914327</v>
      </c>
    </row>
    <row r="102" spans="2:8" ht="15">
      <c r="B102" s="512">
        <v>38</v>
      </c>
      <c r="C102" s="519" t="s">
        <v>440</v>
      </c>
      <c r="D102" s="519" t="s">
        <v>104</v>
      </c>
      <c r="E102" s="519" t="s">
        <v>63</v>
      </c>
      <c r="F102" s="514">
        <v>234</v>
      </c>
      <c r="G102" s="515">
        <v>5.9794822482281642</v>
      </c>
      <c r="H102" s="518">
        <v>0.64067251621058008</v>
      </c>
    </row>
    <row r="103" spans="2:8" ht="15">
      <c r="B103" s="512">
        <v>39</v>
      </c>
      <c r="C103" s="520" t="s">
        <v>441</v>
      </c>
      <c r="D103" s="520" t="s">
        <v>442</v>
      </c>
      <c r="E103" s="520" t="s">
        <v>62</v>
      </c>
      <c r="F103" s="514">
        <v>1924</v>
      </c>
      <c r="G103" s="515">
        <v>5.9541850710079771</v>
      </c>
      <c r="H103" s="518">
        <v>0.63796204638896892</v>
      </c>
    </row>
    <row r="104" spans="2:8" ht="15">
      <c r="B104" s="512">
        <v>40</v>
      </c>
      <c r="C104" s="517" t="s">
        <v>443</v>
      </c>
      <c r="D104" s="517" t="s">
        <v>444</v>
      </c>
      <c r="E104" s="517" t="s">
        <v>75</v>
      </c>
      <c r="F104" s="514">
        <v>433</v>
      </c>
      <c r="G104" s="515">
        <v>5.9449072554548668</v>
      </c>
      <c r="H104" s="518">
        <v>0.63696797345947576</v>
      </c>
    </row>
    <row r="105" spans="2:8" ht="15">
      <c r="B105" s="512">
        <v>41</v>
      </c>
      <c r="C105" s="519" t="s">
        <v>445</v>
      </c>
      <c r="D105" s="519" t="s">
        <v>446</v>
      </c>
      <c r="E105" s="519" t="s">
        <v>182</v>
      </c>
      <c r="F105" s="514">
        <v>1912</v>
      </c>
      <c r="G105" s="515">
        <v>5.5455890735481086</v>
      </c>
      <c r="H105" s="518">
        <v>0.59418296737527088</v>
      </c>
    </row>
    <row r="106" spans="2:8" ht="15">
      <c r="B106" s="512">
        <v>42</v>
      </c>
      <c r="C106" s="519" t="s">
        <v>310</v>
      </c>
      <c r="D106" s="519" t="s">
        <v>125</v>
      </c>
      <c r="E106" s="519" t="s">
        <v>70</v>
      </c>
      <c r="F106" s="514">
        <v>3387</v>
      </c>
      <c r="G106" s="515">
        <v>5.5239475715624264</v>
      </c>
      <c r="H106" s="518">
        <v>0.59186418542122254</v>
      </c>
    </row>
    <row r="107" spans="2:8" ht="15">
      <c r="B107" s="512">
        <v>43</v>
      </c>
      <c r="C107" s="517" t="s">
        <v>307</v>
      </c>
      <c r="D107" s="517" t="s">
        <v>267</v>
      </c>
      <c r="E107" s="517" t="s">
        <v>268</v>
      </c>
      <c r="F107" s="514">
        <v>2588</v>
      </c>
      <c r="G107" s="515">
        <v>5.3532546584145884</v>
      </c>
      <c r="H107" s="518">
        <v>0.57357526781499613</v>
      </c>
    </row>
    <row r="108" spans="2:8" ht="15">
      <c r="B108" s="512">
        <v>44</v>
      </c>
      <c r="C108" s="519" t="s">
        <v>283</v>
      </c>
      <c r="D108" s="519" t="s">
        <v>172</v>
      </c>
      <c r="E108" s="519" t="s">
        <v>68</v>
      </c>
      <c r="F108" s="514">
        <v>531</v>
      </c>
      <c r="G108" s="515">
        <v>5.3260612569456907</v>
      </c>
      <c r="H108" s="518">
        <v>0.57066162676378873</v>
      </c>
    </row>
    <row r="109" spans="2:8" ht="15">
      <c r="B109" s="512">
        <v>45</v>
      </c>
      <c r="C109" s="521" t="s">
        <v>447</v>
      </c>
      <c r="D109" s="522" t="s">
        <v>448</v>
      </c>
      <c r="E109" s="522" t="s">
        <v>65</v>
      </c>
      <c r="F109" s="514">
        <v>225</v>
      </c>
      <c r="G109" s="515">
        <v>5.213798119362254</v>
      </c>
      <c r="H109" s="518">
        <v>0.55863317616430952</v>
      </c>
    </row>
    <row r="110" spans="2:8" ht="15">
      <c r="B110" s="512">
        <v>46</v>
      </c>
      <c r="C110" s="517" t="s">
        <v>290</v>
      </c>
      <c r="D110" s="517" t="s">
        <v>114</v>
      </c>
      <c r="E110" s="517" t="s">
        <v>78</v>
      </c>
      <c r="F110" s="514">
        <v>1642</v>
      </c>
      <c r="G110" s="515">
        <v>5.1395978602502739</v>
      </c>
      <c r="H110" s="518">
        <v>0.55068297834863156</v>
      </c>
    </row>
    <row r="111" spans="2:8" ht="15">
      <c r="B111" s="512">
        <v>47</v>
      </c>
      <c r="C111" s="517" t="s">
        <v>449</v>
      </c>
      <c r="D111" s="517" t="s">
        <v>450</v>
      </c>
      <c r="E111" s="517" t="s">
        <v>67</v>
      </c>
      <c r="F111" s="514">
        <v>399</v>
      </c>
      <c r="G111" s="515">
        <v>5.0570794572252318</v>
      </c>
      <c r="H111" s="518">
        <v>0.54184153176428917</v>
      </c>
    </row>
    <row r="112" spans="2:8" ht="15">
      <c r="B112" s="512">
        <v>48</v>
      </c>
      <c r="C112" s="519" t="s">
        <v>319</v>
      </c>
      <c r="D112" s="519" t="s">
        <v>199</v>
      </c>
      <c r="E112" s="519" t="s">
        <v>200</v>
      </c>
      <c r="F112" s="514">
        <v>1093</v>
      </c>
      <c r="G112" s="515">
        <v>4.9889317662851171</v>
      </c>
      <c r="H112" s="518">
        <v>0.53453983726699694</v>
      </c>
    </row>
    <row r="113" spans="2:8" ht="15">
      <c r="B113" s="512">
        <v>49</v>
      </c>
      <c r="C113" s="519" t="s">
        <v>451</v>
      </c>
      <c r="D113" s="519" t="s">
        <v>452</v>
      </c>
      <c r="E113" s="519" t="s">
        <v>68</v>
      </c>
      <c r="F113" s="514">
        <v>1588</v>
      </c>
      <c r="G113" s="515">
        <v>4.9027888786507452</v>
      </c>
      <c r="H113" s="518">
        <v>0.52531004473927234</v>
      </c>
    </row>
    <row r="114" spans="2:8" ht="15">
      <c r="B114" s="512">
        <v>50</v>
      </c>
      <c r="C114" s="519" t="s">
        <v>453</v>
      </c>
      <c r="D114" s="519" t="s">
        <v>454</v>
      </c>
      <c r="E114" s="519" t="s">
        <v>68</v>
      </c>
      <c r="F114" s="514">
        <v>177</v>
      </c>
      <c r="G114" s="515">
        <v>4.8909857237603269</v>
      </c>
      <c r="H114" s="518">
        <v>0.52404539395030003</v>
      </c>
    </row>
    <row r="115" spans="2:8" ht="15">
      <c r="B115" s="512">
        <v>51</v>
      </c>
      <c r="C115" s="517" t="s">
        <v>287</v>
      </c>
      <c r="D115" s="517" t="s">
        <v>224</v>
      </c>
      <c r="E115" s="517" t="s">
        <v>73</v>
      </c>
      <c r="F115" s="514">
        <v>4472</v>
      </c>
      <c r="G115" s="515">
        <v>4.7666680715559693</v>
      </c>
      <c r="H115" s="518">
        <v>0.51072536058608053</v>
      </c>
    </row>
    <row r="116" spans="2:8" ht="15">
      <c r="B116" s="512">
        <v>52</v>
      </c>
      <c r="C116" s="517" t="s">
        <v>455</v>
      </c>
      <c r="D116" s="517" t="s">
        <v>456</v>
      </c>
      <c r="E116" s="517" t="s">
        <v>75</v>
      </c>
      <c r="F116" s="514">
        <v>424</v>
      </c>
      <c r="G116" s="515">
        <v>4.7054549157833634</v>
      </c>
      <c r="H116" s="518">
        <v>0.50416666789230313</v>
      </c>
    </row>
    <row r="117" spans="2:8" ht="15">
      <c r="B117" s="512">
        <v>53</v>
      </c>
      <c r="C117" s="519" t="s">
        <v>298</v>
      </c>
      <c r="D117" s="519" t="s">
        <v>105</v>
      </c>
      <c r="E117" s="519" t="s">
        <v>68</v>
      </c>
      <c r="F117" s="514">
        <v>518</v>
      </c>
      <c r="G117" s="515">
        <v>4.6518761533319557</v>
      </c>
      <c r="H117" s="518">
        <v>0.49842596340817097</v>
      </c>
    </row>
    <row r="118" spans="2:8" ht="15">
      <c r="B118" s="512">
        <v>54</v>
      </c>
      <c r="C118" s="517" t="s">
        <v>457</v>
      </c>
      <c r="D118" s="517" t="s">
        <v>458</v>
      </c>
      <c r="E118" s="517" t="s">
        <v>437</v>
      </c>
      <c r="F118" s="514">
        <v>539</v>
      </c>
      <c r="G118" s="515">
        <v>4.5792451478612168</v>
      </c>
      <c r="H118" s="518">
        <v>0.49064390350764508</v>
      </c>
    </row>
    <row r="119" spans="2:8" ht="15">
      <c r="B119" s="512">
        <v>55</v>
      </c>
      <c r="C119" s="517" t="s">
        <v>459</v>
      </c>
      <c r="D119" s="517" t="s">
        <v>460</v>
      </c>
      <c r="E119" s="517" t="s">
        <v>64</v>
      </c>
      <c r="F119" s="514">
        <v>4121</v>
      </c>
      <c r="G119" s="515">
        <v>4.36463688894555</v>
      </c>
      <c r="H119" s="518">
        <v>0.467649669637344</v>
      </c>
    </row>
    <row r="120" spans="2:8" ht="15">
      <c r="B120" s="512">
        <v>56</v>
      </c>
      <c r="C120" s="517" t="s">
        <v>461</v>
      </c>
      <c r="D120" s="517" t="s">
        <v>462</v>
      </c>
      <c r="E120" s="517" t="s">
        <v>463</v>
      </c>
      <c r="F120" s="514">
        <v>9566</v>
      </c>
      <c r="G120" s="515">
        <v>4.3095589224920605</v>
      </c>
      <c r="H120" s="518">
        <v>0.4617483327170821</v>
      </c>
    </row>
    <row r="121" spans="2:8" ht="15">
      <c r="B121" s="512">
        <v>57</v>
      </c>
      <c r="C121" s="520" t="s">
        <v>464</v>
      </c>
      <c r="D121" s="520" t="s">
        <v>465</v>
      </c>
      <c r="E121" s="520" t="s">
        <v>65</v>
      </c>
      <c r="F121" s="514">
        <v>2386</v>
      </c>
      <c r="G121" s="515">
        <v>4.2391101458403249</v>
      </c>
      <c r="H121" s="518">
        <v>0.45420008804844075</v>
      </c>
    </row>
    <row r="122" spans="2:8" ht="15">
      <c r="B122" s="512">
        <v>58</v>
      </c>
      <c r="C122" s="517" t="s">
        <v>466</v>
      </c>
      <c r="D122" s="517" t="s">
        <v>467</v>
      </c>
      <c r="E122" s="517" t="s">
        <v>429</v>
      </c>
      <c r="F122" s="514">
        <v>107</v>
      </c>
      <c r="G122" s="515">
        <v>4.1665374372478237</v>
      </c>
      <c r="H122" s="518">
        <v>0.44642427437561771</v>
      </c>
    </row>
    <row r="123" spans="2:8" ht="15">
      <c r="B123" s="512">
        <v>59</v>
      </c>
      <c r="C123" s="517" t="s">
        <v>468</v>
      </c>
      <c r="D123" s="517" t="s">
        <v>469</v>
      </c>
      <c r="E123" s="517" t="s">
        <v>437</v>
      </c>
      <c r="F123" s="514">
        <v>100</v>
      </c>
      <c r="G123" s="515">
        <v>4.1241579885343249</v>
      </c>
      <c r="H123" s="518">
        <v>0.44188352203022196</v>
      </c>
    </row>
    <row r="124" spans="2:8" ht="15">
      <c r="B124" s="512">
        <v>60</v>
      </c>
      <c r="C124" s="519" t="s">
        <v>321</v>
      </c>
      <c r="D124" s="519" t="s">
        <v>145</v>
      </c>
      <c r="E124" s="519" t="s">
        <v>74</v>
      </c>
      <c r="F124" s="514">
        <v>932</v>
      </c>
      <c r="G124" s="515">
        <v>4.1095930448209055</v>
      </c>
      <c r="H124" s="518">
        <v>0.44032295896640361</v>
      </c>
    </row>
    <row r="125" spans="2:8" ht="15">
      <c r="B125" s="512">
        <v>61</v>
      </c>
      <c r="C125" s="517" t="s">
        <v>470</v>
      </c>
      <c r="D125" s="517" t="s">
        <v>471</v>
      </c>
      <c r="E125" s="517" t="s">
        <v>434</v>
      </c>
      <c r="F125" s="514">
        <v>923</v>
      </c>
      <c r="G125" s="515">
        <v>4.0404385112998797</v>
      </c>
      <c r="H125" s="518">
        <v>0.43291338617079694</v>
      </c>
    </row>
    <row r="126" spans="2:8" ht="15">
      <c r="B126" s="512">
        <v>62</v>
      </c>
      <c r="C126" s="517" t="s">
        <v>472</v>
      </c>
      <c r="D126" s="517" t="s">
        <v>473</v>
      </c>
      <c r="E126" s="517" t="s">
        <v>97</v>
      </c>
      <c r="F126" s="514">
        <v>560</v>
      </c>
      <c r="G126" s="515">
        <v>4.0347061277687359</v>
      </c>
      <c r="H126" s="518">
        <v>0.43229918908343712</v>
      </c>
    </row>
    <row r="127" spans="2:8" ht="15">
      <c r="B127" s="512">
        <v>63</v>
      </c>
      <c r="C127" s="520" t="s">
        <v>474</v>
      </c>
      <c r="D127" s="520" t="s">
        <v>475</v>
      </c>
      <c r="E127" s="520" t="s">
        <v>63</v>
      </c>
      <c r="F127" s="514">
        <v>100</v>
      </c>
      <c r="G127" s="515">
        <v>3.8623622583061534</v>
      </c>
      <c r="H127" s="518">
        <v>0.413833379516935</v>
      </c>
    </row>
    <row r="128" spans="2:8" ht="15">
      <c r="B128" s="512">
        <v>64</v>
      </c>
      <c r="C128" s="517" t="s">
        <v>320</v>
      </c>
      <c r="D128" s="517" t="s">
        <v>183</v>
      </c>
      <c r="E128" s="517" t="s">
        <v>182</v>
      </c>
      <c r="F128" s="514">
        <v>2268</v>
      </c>
      <c r="G128" s="515">
        <v>3.8400765909547419</v>
      </c>
      <c r="H128" s="518">
        <v>0.41144557836881868</v>
      </c>
    </row>
    <row r="129" spans="2:8" ht="15">
      <c r="B129" s="512">
        <v>65</v>
      </c>
      <c r="C129" s="519" t="s">
        <v>284</v>
      </c>
      <c r="D129" s="519" t="s">
        <v>112</v>
      </c>
      <c r="E129" s="519" t="s">
        <v>62</v>
      </c>
      <c r="F129" s="514">
        <v>138</v>
      </c>
      <c r="G129" s="515">
        <v>3.7239469790415036</v>
      </c>
      <c r="H129" s="518">
        <v>0.39900285380130968</v>
      </c>
    </row>
    <row r="130" spans="2:8" ht="15">
      <c r="B130" s="512">
        <v>66</v>
      </c>
      <c r="C130" s="517" t="s">
        <v>476</v>
      </c>
      <c r="D130" s="517" t="s">
        <v>477</v>
      </c>
      <c r="E130" s="517" t="s">
        <v>437</v>
      </c>
      <c r="F130" s="514">
        <v>1548</v>
      </c>
      <c r="G130" s="515">
        <v>3.7014882791827963</v>
      </c>
      <c r="H130" s="518">
        <v>0.39659651305942356</v>
      </c>
    </row>
    <row r="131" spans="2:8" ht="15">
      <c r="B131" s="512">
        <v>67</v>
      </c>
      <c r="C131" s="517" t="s">
        <v>478</v>
      </c>
      <c r="D131" s="517" t="s">
        <v>479</v>
      </c>
      <c r="E131" s="517" t="s">
        <v>63</v>
      </c>
      <c r="F131" s="514">
        <v>106</v>
      </c>
      <c r="G131" s="515">
        <v>3.6827430670252146</v>
      </c>
      <c r="H131" s="518">
        <v>0.39458805451044837</v>
      </c>
    </row>
    <row r="132" spans="2:8" ht="15">
      <c r="B132" s="512">
        <v>68</v>
      </c>
      <c r="C132" s="517" t="s">
        <v>480</v>
      </c>
      <c r="D132" s="517" t="s">
        <v>481</v>
      </c>
      <c r="E132" s="517" t="s">
        <v>97</v>
      </c>
      <c r="F132" s="514">
        <v>110</v>
      </c>
      <c r="G132" s="515">
        <v>3.4667045610056717</v>
      </c>
      <c r="H132" s="518">
        <v>0.37144057660114804</v>
      </c>
    </row>
    <row r="133" spans="2:8" ht="15">
      <c r="B133" s="512">
        <v>69</v>
      </c>
      <c r="C133" s="517" t="s">
        <v>482</v>
      </c>
      <c r="D133" s="517" t="s">
        <v>483</v>
      </c>
      <c r="E133" s="517" t="s">
        <v>182</v>
      </c>
      <c r="F133" s="514">
        <v>1810</v>
      </c>
      <c r="G133" s="515">
        <v>3.3656418057734463</v>
      </c>
      <c r="H133" s="518">
        <v>0.36061219263713673</v>
      </c>
    </row>
    <row r="134" spans="2:8" ht="15">
      <c r="B134" s="512">
        <v>70</v>
      </c>
      <c r="C134" s="517" t="s">
        <v>484</v>
      </c>
      <c r="D134" s="517" t="s">
        <v>485</v>
      </c>
      <c r="E134" s="517" t="s">
        <v>437</v>
      </c>
      <c r="F134" s="514">
        <v>324</v>
      </c>
      <c r="G134" s="515">
        <v>3.3347267748028178</v>
      </c>
      <c r="H134" s="518">
        <v>0.35729979703857984</v>
      </c>
    </row>
    <row r="135" spans="2:8" ht="15">
      <c r="B135" s="512">
        <v>71</v>
      </c>
      <c r="C135" s="517" t="s">
        <v>486</v>
      </c>
      <c r="D135" s="517" t="s">
        <v>487</v>
      </c>
      <c r="E135" s="517" t="s">
        <v>488</v>
      </c>
      <c r="F135" s="514">
        <v>182</v>
      </c>
      <c r="G135" s="515">
        <v>3.2996288802656846</v>
      </c>
      <c r="H135" s="518">
        <v>0.35353922790009601</v>
      </c>
    </row>
    <row r="136" spans="2:8" ht="15">
      <c r="B136" s="512">
        <v>72</v>
      </c>
      <c r="C136" s="517" t="s">
        <v>489</v>
      </c>
      <c r="D136" s="517" t="s">
        <v>490</v>
      </c>
      <c r="E136" s="517" t="s">
        <v>434</v>
      </c>
      <c r="F136" s="514">
        <v>2246</v>
      </c>
      <c r="G136" s="515">
        <v>3.2289422147083964</v>
      </c>
      <c r="H136" s="518">
        <v>0.34596549458923231</v>
      </c>
    </row>
    <row r="137" spans="2:8" ht="15">
      <c r="B137" s="512">
        <v>73</v>
      </c>
      <c r="C137" s="517" t="s">
        <v>491</v>
      </c>
      <c r="D137" s="517" t="s">
        <v>492</v>
      </c>
      <c r="E137" s="517" t="s">
        <v>65</v>
      </c>
      <c r="F137" s="514">
        <v>339</v>
      </c>
      <c r="G137" s="515">
        <v>3.2152106536148053</v>
      </c>
      <c r="H137" s="518">
        <v>0.3444942244303591</v>
      </c>
    </row>
    <row r="138" spans="2:8" ht="15">
      <c r="B138" s="512">
        <v>74</v>
      </c>
      <c r="C138" s="517" t="s">
        <v>493</v>
      </c>
      <c r="D138" s="517" t="s">
        <v>494</v>
      </c>
      <c r="E138" s="517" t="s">
        <v>75</v>
      </c>
      <c r="F138" s="514">
        <v>656</v>
      </c>
      <c r="G138" s="515">
        <v>3.2045125137686483</v>
      </c>
      <c r="H138" s="518">
        <v>0.343347970642911</v>
      </c>
    </row>
    <row r="139" spans="2:8" ht="15">
      <c r="B139" s="512">
        <v>75</v>
      </c>
      <c r="C139" s="517" t="s">
        <v>495</v>
      </c>
      <c r="D139" s="517" t="s">
        <v>496</v>
      </c>
      <c r="E139" s="517" t="s">
        <v>75</v>
      </c>
      <c r="F139" s="514">
        <v>276</v>
      </c>
      <c r="G139" s="515">
        <v>3.111631326280893</v>
      </c>
      <c r="H139" s="518">
        <v>0.3333962019736354</v>
      </c>
    </row>
    <row r="140" spans="2:8" ht="15">
      <c r="B140" s="512">
        <v>76</v>
      </c>
      <c r="C140" s="523" t="s">
        <v>497</v>
      </c>
      <c r="D140" s="523" t="s">
        <v>498</v>
      </c>
      <c r="E140" s="523" t="s">
        <v>76</v>
      </c>
      <c r="F140" s="514">
        <v>2162</v>
      </c>
      <c r="G140" s="515">
        <v>3.097450157303232</v>
      </c>
      <c r="H140" s="518">
        <v>0.33187675851104836</v>
      </c>
    </row>
    <row r="141" spans="2:8" ht="15">
      <c r="B141" s="512">
        <v>77</v>
      </c>
      <c r="C141" s="517" t="s">
        <v>499</v>
      </c>
      <c r="D141" s="517" t="s">
        <v>169</v>
      </c>
      <c r="E141" s="517" t="s">
        <v>76</v>
      </c>
      <c r="F141" s="514">
        <v>1050</v>
      </c>
      <c r="G141" s="515">
        <v>3.0899849158435164</v>
      </c>
      <c r="H141" s="518">
        <v>0.33107689410279917</v>
      </c>
    </row>
    <row r="142" spans="2:8" ht="15">
      <c r="B142" s="512">
        <v>78</v>
      </c>
      <c r="C142" s="523" t="s">
        <v>500</v>
      </c>
      <c r="D142" s="523" t="s">
        <v>501</v>
      </c>
      <c r="E142" s="523" t="s">
        <v>502</v>
      </c>
      <c r="F142" s="514">
        <v>1077</v>
      </c>
      <c r="G142" s="515">
        <v>3.0489158451599709</v>
      </c>
      <c r="H142" s="518">
        <v>0.32667654240662114</v>
      </c>
    </row>
    <row r="143" spans="2:8" ht="15">
      <c r="B143" s="512">
        <v>79</v>
      </c>
      <c r="C143" s="517" t="s">
        <v>503</v>
      </c>
      <c r="D143" s="517" t="s">
        <v>504</v>
      </c>
      <c r="E143" s="517" t="s">
        <v>182</v>
      </c>
      <c r="F143" s="514">
        <v>626</v>
      </c>
      <c r="G143" s="515">
        <v>3.0398682767740004</v>
      </c>
      <c r="H143" s="518">
        <v>0.32570713934414947</v>
      </c>
    </row>
    <row r="144" spans="2:8" ht="15">
      <c r="B144" s="512">
        <v>80</v>
      </c>
      <c r="C144" s="519" t="s">
        <v>505</v>
      </c>
      <c r="D144" s="519" t="s">
        <v>506</v>
      </c>
      <c r="E144" s="519" t="s">
        <v>75</v>
      </c>
      <c r="F144" s="514">
        <v>68</v>
      </c>
      <c r="G144" s="515">
        <v>3.0028772793656127</v>
      </c>
      <c r="H144" s="518">
        <v>0.32174373341652207</v>
      </c>
    </row>
    <row r="145" spans="2:8" ht="15">
      <c r="B145" s="512">
        <v>81</v>
      </c>
      <c r="C145" s="517" t="s">
        <v>507</v>
      </c>
      <c r="D145" s="517" t="s">
        <v>508</v>
      </c>
      <c r="E145" s="517" t="s">
        <v>463</v>
      </c>
      <c r="F145" s="514">
        <v>1649</v>
      </c>
      <c r="G145" s="515">
        <v>2.9907420030410616</v>
      </c>
      <c r="H145" s="518">
        <v>0.32044349742701567</v>
      </c>
    </row>
    <row r="146" spans="2:8" ht="15">
      <c r="B146" s="512">
        <v>82</v>
      </c>
      <c r="C146" s="520" t="s">
        <v>509</v>
      </c>
      <c r="D146" s="520" t="s">
        <v>510</v>
      </c>
      <c r="E146" s="520" t="s">
        <v>488</v>
      </c>
      <c r="F146" s="514">
        <v>2030</v>
      </c>
      <c r="G146" s="515">
        <v>2.8973603352587425</v>
      </c>
      <c r="H146" s="518">
        <v>0.31043810472202577</v>
      </c>
    </row>
    <row r="147" spans="2:8" ht="15">
      <c r="B147" s="512">
        <v>83</v>
      </c>
      <c r="C147" s="519" t="s">
        <v>282</v>
      </c>
      <c r="D147" s="519" t="s">
        <v>130</v>
      </c>
      <c r="E147" s="519" t="s">
        <v>69</v>
      </c>
      <c r="F147" s="514">
        <v>179</v>
      </c>
      <c r="G147" s="515">
        <v>2.8933390024971128</v>
      </c>
      <c r="H147" s="518">
        <v>0.31000723842424943</v>
      </c>
    </row>
    <row r="148" spans="2:8" ht="15">
      <c r="B148" s="512">
        <v>84</v>
      </c>
      <c r="C148" s="523" t="s">
        <v>511</v>
      </c>
      <c r="D148" s="523" t="s">
        <v>512</v>
      </c>
      <c r="E148" s="523" t="s">
        <v>65</v>
      </c>
      <c r="F148" s="514">
        <v>366</v>
      </c>
      <c r="G148" s="515">
        <v>2.8308855487795035</v>
      </c>
      <c r="H148" s="518">
        <v>0.30331565382239556</v>
      </c>
    </row>
    <row r="149" spans="2:8" ht="15">
      <c r="B149" s="512">
        <v>85</v>
      </c>
      <c r="C149" s="519" t="s">
        <v>513</v>
      </c>
      <c r="D149" s="519" t="s">
        <v>514</v>
      </c>
      <c r="E149" s="519" t="s">
        <v>268</v>
      </c>
      <c r="F149" s="514">
        <v>197</v>
      </c>
      <c r="G149" s="515">
        <v>2.8183582852192539</v>
      </c>
      <c r="H149" s="518">
        <v>0.30197341830212848</v>
      </c>
    </row>
    <row r="150" spans="2:8" ht="15">
      <c r="B150" s="512">
        <v>86</v>
      </c>
      <c r="C150" s="523" t="s">
        <v>515</v>
      </c>
      <c r="D150" s="523" t="s">
        <v>516</v>
      </c>
      <c r="E150" s="523" t="s">
        <v>75</v>
      </c>
      <c r="F150" s="514">
        <v>1862</v>
      </c>
      <c r="G150" s="515">
        <v>2.6732280127252372</v>
      </c>
      <c r="H150" s="518">
        <v>0.28642341363665419</v>
      </c>
    </row>
    <row r="151" spans="2:8" ht="15">
      <c r="B151" s="512">
        <v>87</v>
      </c>
      <c r="C151" s="523" t="s">
        <v>517</v>
      </c>
      <c r="D151" s="523" t="s">
        <v>518</v>
      </c>
      <c r="E151" s="523" t="s">
        <v>69</v>
      </c>
      <c r="F151" s="514">
        <v>2430</v>
      </c>
      <c r="G151" s="515">
        <v>2.6537993235373647</v>
      </c>
      <c r="H151" s="518">
        <v>0.28434172383945544</v>
      </c>
    </row>
    <row r="152" spans="2:8" ht="15">
      <c r="B152" s="512">
        <v>88</v>
      </c>
      <c r="C152" s="523" t="s">
        <v>519</v>
      </c>
      <c r="D152" s="523" t="s">
        <v>520</v>
      </c>
      <c r="E152" s="523" t="s">
        <v>268</v>
      </c>
      <c r="F152" s="514">
        <v>44</v>
      </c>
      <c r="G152" s="515">
        <v>2.6020227397709661</v>
      </c>
      <c r="H152" s="518">
        <v>0.2787941140589873</v>
      </c>
    </row>
    <row r="153" spans="2:8" ht="15">
      <c r="B153" s="512">
        <v>89</v>
      </c>
      <c r="C153" s="517" t="s">
        <v>521</v>
      </c>
      <c r="D153" s="517" t="s">
        <v>522</v>
      </c>
      <c r="E153" s="517" t="s">
        <v>63</v>
      </c>
      <c r="F153" s="514">
        <v>1110</v>
      </c>
      <c r="G153" s="515">
        <v>2.5426207989639451</v>
      </c>
      <c r="H153" s="518">
        <v>0.27242948426250224</v>
      </c>
    </row>
    <row r="154" spans="2:8" ht="15">
      <c r="B154" s="512">
        <v>90</v>
      </c>
      <c r="C154" s="519" t="s">
        <v>291</v>
      </c>
      <c r="D154" s="519" t="s">
        <v>117</v>
      </c>
      <c r="E154" s="519" t="s">
        <v>75</v>
      </c>
      <c r="F154" s="514">
        <v>73</v>
      </c>
      <c r="G154" s="515">
        <v>2.4677399965245441</v>
      </c>
      <c r="H154" s="518">
        <v>0.26440636953063162</v>
      </c>
    </row>
    <row r="155" spans="2:8" ht="15">
      <c r="B155" s="512">
        <v>91</v>
      </c>
      <c r="C155" s="517" t="s">
        <v>523</v>
      </c>
      <c r="D155" s="517" t="s">
        <v>524</v>
      </c>
      <c r="E155" s="517" t="s">
        <v>71</v>
      </c>
      <c r="F155" s="514">
        <v>841</v>
      </c>
      <c r="G155" s="515">
        <v>2.46074006217854</v>
      </c>
      <c r="H155" s="518">
        <v>0.26365636052239477</v>
      </c>
    </row>
    <row r="156" spans="2:8" ht="15">
      <c r="B156" s="512">
        <v>92</v>
      </c>
      <c r="C156" s="517" t="s">
        <v>525</v>
      </c>
      <c r="D156" s="517" t="s">
        <v>526</v>
      </c>
      <c r="E156" s="517" t="s">
        <v>437</v>
      </c>
      <c r="F156" s="514">
        <v>264</v>
      </c>
      <c r="G156" s="515">
        <v>2.4131776342808857</v>
      </c>
      <c r="H156" s="518">
        <v>0.25856027710023832</v>
      </c>
    </row>
    <row r="157" spans="2:8" ht="15">
      <c r="B157" s="512">
        <v>93</v>
      </c>
      <c r="C157" s="517" t="s">
        <v>527</v>
      </c>
      <c r="D157" s="517" t="s">
        <v>528</v>
      </c>
      <c r="E157" s="517" t="s">
        <v>63</v>
      </c>
      <c r="F157" s="514">
        <v>290</v>
      </c>
      <c r="G157" s="515">
        <v>2.3998150114858312</v>
      </c>
      <c r="H157" s="518">
        <v>0.25712853689032011</v>
      </c>
    </row>
    <row r="158" spans="2:8" ht="15">
      <c r="B158" s="512">
        <v>94</v>
      </c>
      <c r="C158" s="517" t="s">
        <v>529</v>
      </c>
      <c r="D158" s="517" t="s">
        <v>530</v>
      </c>
      <c r="E158" s="517" t="s">
        <v>67</v>
      </c>
      <c r="F158" s="514">
        <v>3118</v>
      </c>
      <c r="G158" s="515">
        <v>2.2994680313327787</v>
      </c>
      <c r="H158" s="518">
        <v>0.24637684475379112</v>
      </c>
    </row>
    <row r="159" spans="2:8" ht="15">
      <c r="B159" s="512">
        <v>95</v>
      </c>
      <c r="C159" s="517" t="s">
        <v>531</v>
      </c>
      <c r="D159" s="517" t="s">
        <v>532</v>
      </c>
      <c r="E159" s="517" t="s">
        <v>434</v>
      </c>
      <c r="F159" s="514">
        <v>1987</v>
      </c>
      <c r="G159" s="515">
        <v>2.2816019727993413</v>
      </c>
      <c r="H159" s="518">
        <v>0.24446258325083667</v>
      </c>
    </row>
    <row r="160" spans="2:8" ht="15">
      <c r="B160" s="512">
        <v>96</v>
      </c>
      <c r="C160" s="517" t="s">
        <v>533</v>
      </c>
      <c r="D160" s="517" t="s">
        <v>534</v>
      </c>
      <c r="E160" s="517" t="s">
        <v>63</v>
      </c>
      <c r="F160" s="514">
        <v>444</v>
      </c>
      <c r="G160" s="515">
        <v>2.277062654840202</v>
      </c>
      <c r="H160" s="518">
        <v>0.2439762173519123</v>
      </c>
    </row>
    <row r="161" spans="2:8" ht="15">
      <c r="B161" s="512">
        <v>97</v>
      </c>
      <c r="C161" s="517" t="s">
        <v>535</v>
      </c>
      <c r="D161" s="517" t="s">
        <v>536</v>
      </c>
      <c r="E161" s="517" t="s">
        <v>182</v>
      </c>
      <c r="F161" s="514">
        <v>90</v>
      </c>
      <c r="G161" s="515">
        <v>2.2374166474618047</v>
      </c>
      <c r="H161" s="518">
        <v>0.23972833998554877</v>
      </c>
    </row>
    <row r="162" spans="2:8" ht="15">
      <c r="B162" s="512">
        <v>98</v>
      </c>
      <c r="C162" s="517" t="s">
        <v>537</v>
      </c>
      <c r="D162" s="517" t="s">
        <v>538</v>
      </c>
      <c r="E162" s="517" t="s">
        <v>434</v>
      </c>
      <c r="F162" s="514">
        <v>862</v>
      </c>
      <c r="G162" s="515">
        <v>2.1728541109971626</v>
      </c>
      <c r="H162" s="518">
        <v>0.23281077739858796</v>
      </c>
    </row>
    <row r="163" spans="2:8" ht="15">
      <c r="B163" s="512">
        <v>99</v>
      </c>
      <c r="C163" s="519" t="s">
        <v>314</v>
      </c>
      <c r="D163" s="519" t="s">
        <v>110</v>
      </c>
      <c r="E163" s="519" t="s">
        <v>72</v>
      </c>
      <c r="F163" s="514">
        <v>663</v>
      </c>
      <c r="G163" s="515">
        <v>2.1344620634730052</v>
      </c>
      <c r="H163" s="518">
        <v>0.22869725574760105</v>
      </c>
    </row>
    <row r="164" spans="2:8" ht="15">
      <c r="B164" s="512">
        <v>100</v>
      </c>
      <c r="C164" s="519" t="s">
        <v>539</v>
      </c>
      <c r="D164" s="519" t="s">
        <v>540</v>
      </c>
      <c r="E164" s="519" t="s">
        <v>68</v>
      </c>
      <c r="F164" s="514">
        <v>83</v>
      </c>
      <c r="G164" s="515">
        <v>2.0864521900993607</v>
      </c>
      <c r="H164" s="518">
        <v>0.22355323071326666</v>
      </c>
    </row>
    <row r="165" spans="2:8" ht="15">
      <c r="B165" s="512">
        <v>101</v>
      </c>
      <c r="C165" s="523" t="s">
        <v>541</v>
      </c>
      <c r="D165" s="523" t="s">
        <v>542</v>
      </c>
      <c r="E165" s="523" t="s">
        <v>437</v>
      </c>
      <c r="F165" s="514">
        <v>51</v>
      </c>
      <c r="G165" s="515">
        <v>2.0801666517516462</v>
      </c>
      <c r="H165" s="518">
        <v>0.22287976577068541</v>
      </c>
    </row>
    <row r="166" spans="2:8" ht="15">
      <c r="B166" s="512">
        <v>102</v>
      </c>
      <c r="C166" s="517" t="s">
        <v>543</v>
      </c>
      <c r="D166" s="517" t="s">
        <v>544</v>
      </c>
      <c r="E166" s="517" t="s">
        <v>429</v>
      </c>
      <c r="F166" s="514">
        <v>310</v>
      </c>
      <c r="G166" s="515">
        <v>2.0407080509080493</v>
      </c>
      <c r="H166" s="518">
        <v>0.21865196810540979</v>
      </c>
    </row>
    <row r="167" spans="2:8" ht="15">
      <c r="B167" s="512">
        <v>103</v>
      </c>
      <c r="C167" s="517" t="s">
        <v>545</v>
      </c>
      <c r="D167" s="517" t="s">
        <v>546</v>
      </c>
      <c r="E167" s="517" t="s">
        <v>68</v>
      </c>
      <c r="F167" s="514">
        <v>120</v>
      </c>
      <c r="G167" s="515">
        <v>2.0350654078241375</v>
      </c>
      <c r="H167" s="518">
        <v>0.21804738627163661</v>
      </c>
    </row>
    <row r="168" spans="2:8" ht="15">
      <c r="B168" s="512">
        <v>104</v>
      </c>
      <c r="C168" s="519" t="s">
        <v>547</v>
      </c>
      <c r="D168" s="519" t="s">
        <v>548</v>
      </c>
      <c r="E168" s="519" t="s">
        <v>74</v>
      </c>
      <c r="F168" s="514">
        <v>533</v>
      </c>
      <c r="G168" s="515">
        <v>2.0219350797510169</v>
      </c>
      <c r="H168" s="518">
        <v>0.21664053531430344</v>
      </c>
    </row>
    <row r="169" spans="2:8" ht="15">
      <c r="B169" s="512">
        <v>105</v>
      </c>
      <c r="C169" s="520" t="s">
        <v>549</v>
      </c>
      <c r="D169" s="520" t="s">
        <v>550</v>
      </c>
      <c r="E169" s="520" t="s">
        <v>69</v>
      </c>
      <c r="F169" s="514">
        <v>1069</v>
      </c>
      <c r="G169" s="515">
        <v>1.9598564728597112</v>
      </c>
      <c r="H169" s="518">
        <v>0.20998911373149237</v>
      </c>
    </row>
    <row r="170" spans="2:8" ht="15">
      <c r="B170" s="512">
        <v>106</v>
      </c>
      <c r="C170" s="517" t="s">
        <v>551</v>
      </c>
      <c r="D170" s="517" t="s">
        <v>552</v>
      </c>
      <c r="E170" s="517" t="s">
        <v>463</v>
      </c>
      <c r="F170" s="514">
        <v>512</v>
      </c>
      <c r="G170" s="515">
        <v>1.9208009471784027</v>
      </c>
      <c r="H170" s="518">
        <v>0.20580450361452357</v>
      </c>
    </row>
    <row r="171" spans="2:8" ht="15">
      <c r="B171" s="512">
        <v>107</v>
      </c>
      <c r="C171" s="517" t="s">
        <v>553</v>
      </c>
      <c r="D171" s="517" t="s">
        <v>554</v>
      </c>
      <c r="E171" s="517" t="s">
        <v>182</v>
      </c>
      <c r="F171" s="514">
        <v>278</v>
      </c>
      <c r="G171" s="515">
        <v>1.8440564254502736</v>
      </c>
      <c r="H171" s="518">
        <v>0.19758170040183617</v>
      </c>
    </row>
    <row r="172" spans="2:8" ht="15">
      <c r="B172" s="512">
        <v>108</v>
      </c>
      <c r="C172" s="517" t="s">
        <v>292</v>
      </c>
      <c r="D172" s="517" t="s">
        <v>124</v>
      </c>
      <c r="E172" s="517" t="s">
        <v>76</v>
      </c>
      <c r="F172" s="514">
        <v>468</v>
      </c>
      <c r="G172" s="515">
        <v>1.8036953886434086</v>
      </c>
      <c r="H172" s="518">
        <v>0.1932572111008462</v>
      </c>
    </row>
    <row r="173" spans="2:8" ht="15">
      <c r="B173" s="512">
        <v>109</v>
      </c>
      <c r="C173" s="519" t="s">
        <v>555</v>
      </c>
      <c r="D173" s="519" t="s">
        <v>556</v>
      </c>
      <c r="E173" s="519" t="s">
        <v>434</v>
      </c>
      <c r="F173" s="514">
        <v>443</v>
      </c>
      <c r="G173" s="515">
        <v>1.7992223742530766</v>
      </c>
      <c r="H173" s="518">
        <v>0.19277794930767855</v>
      </c>
    </row>
    <row r="174" spans="2:8" ht="15">
      <c r="B174" s="512">
        <v>110</v>
      </c>
      <c r="C174" s="519" t="s">
        <v>557</v>
      </c>
      <c r="D174" s="519" t="s">
        <v>558</v>
      </c>
      <c r="E174" s="519" t="s">
        <v>65</v>
      </c>
      <c r="F174" s="514">
        <v>600</v>
      </c>
      <c r="G174" s="515">
        <v>1.7589953957092246</v>
      </c>
      <c r="H174" s="518">
        <v>0.18846782369924889</v>
      </c>
    </row>
    <row r="175" spans="2:8" ht="15">
      <c r="B175" s="512">
        <v>111</v>
      </c>
      <c r="C175" s="517" t="s">
        <v>559</v>
      </c>
      <c r="D175" s="517" t="s">
        <v>560</v>
      </c>
      <c r="E175" s="517" t="s">
        <v>68</v>
      </c>
      <c r="F175" s="514">
        <v>450</v>
      </c>
      <c r="G175" s="515">
        <v>1.7445139502504146</v>
      </c>
      <c r="H175" s="518">
        <v>0.1869162070683589</v>
      </c>
    </row>
    <row r="176" spans="2:8" ht="15">
      <c r="B176" s="512">
        <v>112</v>
      </c>
      <c r="C176" s="519" t="s">
        <v>296</v>
      </c>
      <c r="D176" s="519" t="s">
        <v>122</v>
      </c>
      <c r="E176" s="519" t="s">
        <v>62</v>
      </c>
      <c r="F176" s="514">
        <v>54</v>
      </c>
      <c r="G176" s="515">
        <v>1.7227669580592937</v>
      </c>
      <c r="H176" s="518">
        <v>0.18458612235053479</v>
      </c>
    </row>
    <row r="177" spans="2:8" ht="15">
      <c r="B177" s="512">
        <v>113</v>
      </c>
      <c r="C177" s="517" t="s">
        <v>561</v>
      </c>
      <c r="D177" s="517" t="s">
        <v>562</v>
      </c>
      <c r="E177" s="517" t="s">
        <v>463</v>
      </c>
      <c r="F177" s="514">
        <v>472</v>
      </c>
      <c r="G177" s="515">
        <v>1.7189123416685321</v>
      </c>
      <c r="H177" s="518">
        <v>0.18417311890314975</v>
      </c>
    </row>
    <row r="178" spans="2:8" ht="15">
      <c r="B178" s="512">
        <v>114</v>
      </c>
      <c r="C178" s="517" t="s">
        <v>563</v>
      </c>
      <c r="D178" s="517" t="s">
        <v>564</v>
      </c>
      <c r="E178" s="517" t="s">
        <v>67</v>
      </c>
      <c r="F178" s="514">
        <v>46</v>
      </c>
      <c r="G178" s="515">
        <v>1.7066548498666787</v>
      </c>
      <c r="H178" s="518">
        <v>0.18285978811812215</v>
      </c>
    </row>
    <row r="179" spans="2:8" ht="15">
      <c r="B179" s="512">
        <v>115</v>
      </c>
      <c r="C179" s="517" t="s">
        <v>565</v>
      </c>
      <c r="D179" s="517" t="s">
        <v>566</v>
      </c>
      <c r="E179" s="517" t="s">
        <v>502</v>
      </c>
      <c r="F179" s="514">
        <v>767</v>
      </c>
      <c r="G179" s="515">
        <v>1.7012206059863673</v>
      </c>
      <c r="H179" s="518">
        <v>0.18227753524806259</v>
      </c>
    </row>
    <row r="180" spans="2:8" ht="15">
      <c r="B180" s="512">
        <v>116</v>
      </c>
      <c r="C180" s="517" t="s">
        <v>567</v>
      </c>
      <c r="D180" s="517" t="s">
        <v>568</v>
      </c>
      <c r="E180" s="517" t="s">
        <v>463</v>
      </c>
      <c r="F180" s="514">
        <v>1653</v>
      </c>
      <c r="G180" s="515">
        <v>1.6148572792613403</v>
      </c>
      <c r="H180" s="518">
        <v>0.17302412374113238</v>
      </c>
    </row>
    <row r="181" spans="2:8" ht="15">
      <c r="B181" s="512">
        <v>117</v>
      </c>
      <c r="C181" s="519" t="s">
        <v>569</v>
      </c>
      <c r="D181" s="519" t="s">
        <v>570</v>
      </c>
      <c r="E181" s="519" t="s">
        <v>68</v>
      </c>
      <c r="F181" s="514">
        <v>98</v>
      </c>
      <c r="G181" s="515">
        <v>1.5807537541107126</v>
      </c>
      <c r="H181" s="518">
        <v>0.16937009645869039</v>
      </c>
    </row>
    <row r="182" spans="2:8" ht="15">
      <c r="B182" s="512">
        <v>118</v>
      </c>
      <c r="C182" s="519" t="s">
        <v>571</v>
      </c>
      <c r="D182" s="519" t="s">
        <v>572</v>
      </c>
      <c r="E182" s="519" t="s">
        <v>268</v>
      </c>
      <c r="F182" s="514">
        <v>507</v>
      </c>
      <c r="G182" s="515">
        <v>1.567356605616061</v>
      </c>
      <c r="H182" s="518">
        <v>0.16793465698754578</v>
      </c>
    </row>
    <row r="183" spans="2:8" ht="15">
      <c r="B183" s="512">
        <v>119</v>
      </c>
      <c r="C183" s="519" t="s">
        <v>573</v>
      </c>
      <c r="D183" s="519" t="s">
        <v>574</v>
      </c>
      <c r="E183" s="519" t="s">
        <v>502</v>
      </c>
      <c r="F183" s="514">
        <v>1027</v>
      </c>
      <c r="G183" s="515">
        <v>1.5396265687084201</v>
      </c>
      <c r="H183" s="518">
        <v>0.16496351805231521</v>
      </c>
    </row>
    <row r="184" spans="2:8" ht="15">
      <c r="B184" s="512">
        <v>120</v>
      </c>
      <c r="C184" s="517" t="s">
        <v>575</v>
      </c>
      <c r="D184" s="517" t="s">
        <v>576</v>
      </c>
      <c r="E184" s="517" t="s">
        <v>64</v>
      </c>
      <c r="F184" s="514">
        <v>1181</v>
      </c>
      <c r="G184" s="515">
        <v>1.5146671354269563</v>
      </c>
      <c r="H184" s="518">
        <v>0.16228923585533003</v>
      </c>
    </row>
    <row r="185" spans="2:8" ht="15">
      <c r="B185" s="512">
        <v>121</v>
      </c>
      <c r="C185" s="517" t="s">
        <v>577</v>
      </c>
      <c r="D185" s="517" t="s">
        <v>578</v>
      </c>
      <c r="E185" s="517" t="s">
        <v>502</v>
      </c>
      <c r="F185" s="514">
        <v>270</v>
      </c>
      <c r="G185" s="515">
        <v>1.5052095050300018</v>
      </c>
      <c r="H185" s="518">
        <v>0.1612758966376073</v>
      </c>
    </row>
    <row r="186" spans="2:8" ht="15">
      <c r="B186" s="512">
        <v>122</v>
      </c>
      <c r="C186" s="517" t="s">
        <v>579</v>
      </c>
      <c r="D186" s="517" t="s">
        <v>580</v>
      </c>
      <c r="E186" s="517" t="s">
        <v>463</v>
      </c>
      <c r="F186" s="514">
        <v>1546</v>
      </c>
      <c r="G186" s="515">
        <v>1.4997035627862749</v>
      </c>
      <c r="H186" s="518">
        <v>0.16068596163571916</v>
      </c>
    </row>
    <row r="187" spans="2:8" ht="15">
      <c r="B187" s="512">
        <v>123</v>
      </c>
      <c r="C187" s="517" t="s">
        <v>581</v>
      </c>
      <c r="D187" s="517" t="s">
        <v>582</v>
      </c>
      <c r="E187" s="517" t="s">
        <v>223</v>
      </c>
      <c r="F187" s="514">
        <v>368</v>
      </c>
      <c r="G187" s="515">
        <v>1.4908137874971694</v>
      </c>
      <c r="H187" s="518">
        <v>0.15973346533811655</v>
      </c>
    </row>
    <row r="188" spans="2:8" ht="15">
      <c r="B188" s="512">
        <v>124</v>
      </c>
      <c r="C188" s="517" t="s">
        <v>583</v>
      </c>
      <c r="D188" s="517" t="s">
        <v>584</v>
      </c>
      <c r="E188" s="517" t="s">
        <v>182</v>
      </c>
      <c r="F188" s="514">
        <v>4</v>
      </c>
      <c r="G188" s="515">
        <v>1.4828652357659224</v>
      </c>
      <c r="H188" s="518">
        <v>0.15888181657882858</v>
      </c>
    </row>
    <row r="189" spans="2:8" ht="15">
      <c r="B189" s="512">
        <v>125</v>
      </c>
      <c r="C189" s="517" t="s">
        <v>585</v>
      </c>
      <c r="D189" s="517" t="s">
        <v>586</v>
      </c>
      <c r="E189" s="517" t="s">
        <v>64</v>
      </c>
      <c r="F189" s="514">
        <v>299</v>
      </c>
      <c r="G189" s="515">
        <v>1.4819910396366764</v>
      </c>
      <c r="H189" s="518">
        <v>0.15878815070433727</v>
      </c>
    </row>
    <row r="190" spans="2:8" ht="15">
      <c r="B190" s="512">
        <v>126</v>
      </c>
      <c r="C190" s="519" t="s">
        <v>587</v>
      </c>
      <c r="D190" s="519" t="s">
        <v>588</v>
      </c>
      <c r="E190" s="519" t="s">
        <v>65</v>
      </c>
      <c r="F190" s="514">
        <v>297</v>
      </c>
      <c r="G190" s="515">
        <v>1.4696779616329863</v>
      </c>
      <c r="H190" s="518">
        <v>0.15746886412743358</v>
      </c>
    </row>
    <row r="191" spans="2:8" ht="15">
      <c r="B191" s="512">
        <v>127</v>
      </c>
      <c r="C191" s="517" t="s">
        <v>589</v>
      </c>
      <c r="D191" s="517" t="s">
        <v>590</v>
      </c>
      <c r="E191" s="517" t="s">
        <v>65</v>
      </c>
      <c r="F191" s="514">
        <v>276</v>
      </c>
      <c r="G191" s="515">
        <v>1.4687873467200487</v>
      </c>
      <c r="H191" s="518">
        <v>0.15737343905991782</v>
      </c>
    </row>
    <row r="192" spans="2:8" ht="15">
      <c r="B192" s="512">
        <v>128</v>
      </c>
      <c r="C192" s="519" t="s">
        <v>591</v>
      </c>
      <c r="D192" s="519" t="s">
        <v>592</v>
      </c>
      <c r="E192" s="519" t="s">
        <v>75</v>
      </c>
      <c r="F192" s="514">
        <v>251</v>
      </c>
      <c r="G192" s="515">
        <v>1.4550976648063576</v>
      </c>
      <c r="H192" s="518">
        <v>0.15590665605201345</v>
      </c>
    </row>
    <row r="193" spans="2:8" ht="15">
      <c r="B193" s="512">
        <v>129</v>
      </c>
      <c r="C193" s="523" t="s">
        <v>593</v>
      </c>
      <c r="D193" s="523" t="s">
        <v>594</v>
      </c>
      <c r="E193" s="523" t="s">
        <v>67</v>
      </c>
      <c r="F193" s="514">
        <v>532</v>
      </c>
      <c r="G193" s="515">
        <v>1.4509414919046069</v>
      </c>
      <c r="H193" s="518">
        <v>0.1554613422873376</v>
      </c>
    </row>
    <row r="194" spans="2:8" ht="15">
      <c r="B194" s="512">
        <v>130</v>
      </c>
      <c r="C194" s="517" t="s">
        <v>595</v>
      </c>
      <c r="D194" s="517" t="s">
        <v>596</v>
      </c>
      <c r="E194" s="517" t="s">
        <v>434</v>
      </c>
      <c r="F194" s="514">
        <v>397</v>
      </c>
      <c r="G194" s="515">
        <v>1.4303985343059316</v>
      </c>
      <c r="H194" s="518">
        <v>0.15326026403527812</v>
      </c>
    </row>
    <row r="195" spans="2:8" ht="15">
      <c r="B195" s="512">
        <v>131</v>
      </c>
      <c r="C195" s="521" t="s">
        <v>597</v>
      </c>
      <c r="D195" s="522" t="s">
        <v>598</v>
      </c>
      <c r="E195" s="522" t="s">
        <v>65</v>
      </c>
      <c r="F195" s="514">
        <v>427</v>
      </c>
      <c r="G195" s="515">
        <v>1.4276743499952953</v>
      </c>
      <c r="H195" s="518">
        <v>0.15296838090151119</v>
      </c>
    </row>
    <row r="196" spans="2:8" ht="15">
      <c r="B196" s="512">
        <v>132</v>
      </c>
      <c r="C196" s="523" t="s">
        <v>599</v>
      </c>
      <c r="D196" s="523" t="s">
        <v>600</v>
      </c>
      <c r="E196" s="523" t="s">
        <v>63</v>
      </c>
      <c r="F196" s="514">
        <v>291</v>
      </c>
      <c r="G196" s="515">
        <v>1.4260591355762788</v>
      </c>
      <c r="H196" s="518">
        <v>0.15279531851197778</v>
      </c>
    </row>
    <row r="197" spans="2:8" ht="15">
      <c r="B197" s="512">
        <v>133</v>
      </c>
      <c r="C197" s="517" t="s">
        <v>601</v>
      </c>
      <c r="D197" s="517" t="s">
        <v>602</v>
      </c>
      <c r="E197" s="517" t="s">
        <v>75</v>
      </c>
      <c r="F197" s="514">
        <v>150</v>
      </c>
      <c r="G197" s="515">
        <v>1.4022279652971996</v>
      </c>
      <c r="H197" s="518">
        <v>0.150241924222453</v>
      </c>
    </row>
    <row r="198" spans="2:8" ht="15">
      <c r="B198" s="512">
        <v>134</v>
      </c>
      <c r="C198" s="517" t="s">
        <v>603</v>
      </c>
      <c r="D198" s="517" t="s">
        <v>604</v>
      </c>
      <c r="E198" s="517" t="s">
        <v>64</v>
      </c>
      <c r="F198" s="514">
        <v>985</v>
      </c>
      <c r="G198" s="515">
        <v>1.3902418009418669</v>
      </c>
      <c r="H198" s="518">
        <v>0.14895766485710077</v>
      </c>
    </row>
    <row r="199" spans="2:8" ht="15">
      <c r="B199" s="512">
        <v>135</v>
      </c>
      <c r="C199" s="517" t="s">
        <v>605</v>
      </c>
      <c r="D199" s="517" t="s">
        <v>606</v>
      </c>
      <c r="E199" s="517" t="s">
        <v>502</v>
      </c>
      <c r="F199" s="514">
        <v>238</v>
      </c>
      <c r="G199" s="515">
        <v>1.3730244262188775</v>
      </c>
      <c r="H199" s="518">
        <v>0.14711290667764693</v>
      </c>
    </row>
    <row r="200" spans="2:8" ht="15">
      <c r="B200" s="512">
        <v>136</v>
      </c>
      <c r="C200" s="523" t="s">
        <v>607</v>
      </c>
      <c r="D200" s="523" t="s">
        <v>123</v>
      </c>
      <c r="E200" s="523" t="s">
        <v>70</v>
      </c>
      <c r="F200" s="514">
        <v>1862</v>
      </c>
      <c r="G200" s="515">
        <v>1.3659440942765317</v>
      </c>
      <c r="H200" s="518">
        <v>0.14635428345697377</v>
      </c>
    </row>
    <row r="201" spans="2:8" ht="15">
      <c r="B201" s="512">
        <v>137</v>
      </c>
      <c r="C201" s="523" t="s">
        <v>608</v>
      </c>
      <c r="D201" s="523" t="s">
        <v>609</v>
      </c>
      <c r="E201" s="523" t="s">
        <v>610</v>
      </c>
      <c r="F201" s="514">
        <v>239</v>
      </c>
      <c r="G201" s="515">
        <v>1.3633502769780224</v>
      </c>
      <c r="H201" s="518">
        <v>0.14607636851614106</v>
      </c>
    </row>
    <row r="202" spans="2:8" ht="15">
      <c r="B202" s="512">
        <v>138</v>
      </c>
      <c r="C202" s="517" t="s">
        <v>328</v>
      </c>
      <c r="D202" s="517" t="s">
        <v>327</v>
      </c>
      <c r="E202" s="517" t="s">
        <v>611</v>
      </c>
      <c r="F202" s="514">
        <v>393</v>
      </c>
      <c r="G202" s="515">
        <v>1.3571171812874041</v>
      </c>
      <c r="H202" s="518">
        <v>0.14540852254986647</v>
      </c>
    </row>
    <row r="203" spans="2:8" ht="15">
      <c r="B203" s="512">
        <v>139</v>
      </c>
      <c r="C203" s="517" t="s">
        <v>612</v>
      </c>
      <c r="D203" s="517" t="s">
        <v>613</v>
      </c>
      <c r="E203" s="517" t="s">
        <v>63</v>
      </c>
      <c r="F203" s="514">
        <v>94</v>
      </c>
      <c r="G203" s="515">
        <v>1.3564445285127646</v>
      </c>
      <c r="H203" s="518">
        <v>0.14533645106812704</v>
      </c>
    </row>
    <row r="204" spans="2:8" ht="15">
      <c r="B204" s="512">
        <v>140</v>
      </c>
      <c r="C204" s="517" t="s">
        <v>614</v>
      </c>
      <c r="D204" s="517" t="s">
        <v>615</v>
      </c>
      <c r="E204" s="517" t="s">
        <v>437</v>
      </c>
      <c r="F204" s="514">
        <v>446</v>
      </c>
      <c r="G204" s="515">
        <v>1.3302577020182935</v>
      </c>
      <c r="H204" s="518">
        <v>0.1425306596424975</v>
      </c>
    </row>
    <row r="205" spans="2:8" ht="15">
      <c r="B205" s="512">
        <v>141</v>
      </c>
      <c r="C205" s="517" t="s">
        <v>616</v>
      </c>
      <c r="D205" s="517" t="s">
        <v>617</v>
      </c>
      <c r="E205" s="517" t="s">
        <v>618</v>
      </c>
      <c r="F205" s="514">
        <v>1269</v>
      </c>
      <c r="G205" s="515">
        <v>1.3147048223942965</v>
      </c>
      <c r="H205" s="518">
        <v>0.14086424403837408</v>
      </c>
    </row>
    <row r="206" spans="2:8" ht="15">
      <c r="B206" s="512">
        <v>142</v>
      </c>
      <c r="C206" s="517" t="s">
        <v>619</v>
      </c>
      <c r="D206" s="517" t="s">
        <v>620</v>
      </c>
      <c r="E206" s="517" t="s">
        <v>65</v>
      </c>
      <c r="F206" s="514">
        <v>770</v>
      </c>
      <c r="G206" s="515">
        <v>1.3038043663227914</v>
      </c>
      <c r="H206" s="518">
        <v>0.13969631304882335</v>
      </c>
    </row>
    <row r="207" spans="2:8" ht="15">
      <c r="B207" s="512">
        <v>143</v>
      </c>
      <c r="C207" s="517" t="s">
        <v>621</v>
      </c>
      <c r="D207" s="517" t="s">
        <v>622</v>
      </c>
      <c r="E207" s="517" t="s">
        <v>77</v>
      </c>
      <c r="F207" s="514">
        <v>980</v>
      </c>
      <c r="G207" s="515">
        <v>1.2929791416757883</v>
      </c>
      <c r="H207" s="518">
        <v>0.13853644274145765</v>
      </c>
    </row>
    <row r="208" spans="2:8" ht="15">
      <c r="B208" s="512">
        <v>144</v>
      </c>
      <c r="C208" s="517" t="s">
        <v>623</v>
      </c>
      <c r="D208" s="517" t="s">
        <v>624</v>
      </c>
      <c r="E208" s="517" t="s">
        <v>437</v>
      </c>
      <c r="F208" s="514">
        <v>175</v>
      </c>
      <c r="G208" s="515">
        <v>1.2856495757490674</v>
      </c>
      <c r="H208" s="518">
        <v>0.13775111530840187</v>
      </c>
    </row>
    <row r="209" spans="2:8" ht="15">
      <c r="B209" s="512">
        <v>145</v>
      </c>
      <c r="C209" s="517" t="s">
        <v>625</v>
      </c>
      <c r="D209" s="517" t="s">
        <v>626</v>
      </c>
      <c r="E209" s="517" t="s">
        <v>64</v>
      </c>
      <c r="F209" s="514">
        <v>1855</v>
      </c>
      <c r="G209" s="515">
        <v>1.2833394464246075</v>
      </c>
      <c r="H209" s="518">
        <v>0.13750359615780783</v>
      </c>
    </row>
    <row r="210" spans="2:8" ht="15">
      <c r="B210" s="512">
        <v>146</v>
      </c>
      <c r="C210" s="520" t="s">
        <v>627</v>
      </c>
      <c r="D210" s="520" t="s">
        <v>628</v>
      </c>
      <c r="E210" s="520" t="s">
        <v>69</v>
      </c>
      <c r="F210" s="514">
        <v>329</v>
      </c>
      <c r="G210" s="515">
        <v>1.2684598187344218</v>
      </c>
      <c r="H210" s="518">
        <v>0.13590931623242253</v>
      </c>
    </row>
    <row r="211" spans="2:8" ht="15">
      <c r="B211" s="512">
        <v>147</v>
      </c>
      <c r="C211" s="517" t="s">
        <v>629</v>
      </c>
      <c r="D211" s="517" t="s">
        <v>630</v>
      </c>
      <c r="E211" s="517" t="s">
        <v>434</v>
      </c>
      <c r="F211" s="514">
        <v>204</v>
      </c>
      <c r="G211" s="515">
        <v>1.2594742367201583</v>
      </c>
      <c r="H211" s="518">
        <v>0.13494655470898118</v>
      </c>
    </row>
    <row r="212" spans="2:8" ht="15">
      <c r="B212" s="512">
        <v>148</v>
      </c>
      <c r="C212" s="517" t="s">
        <v>631</v>
      </c>
      <c r="D212" s="517" t="s">
        <v>632</v>
      </c>
      <c r="E212" s="517" t="s">
        <v>68</v>
      </c>
      <c r="F212" s="514">
        <v>1268</v>
      </c>
      <c r="G212" s="515">
        <v>1.257138495958027</v>
      </c>
      <c r="H212" s="518">
        <v>0.13469629141708264</v>
      </c>
    </row>
    <row r="213" spans="2:8" ht="15">
      <c r="B213" s="512">
        <v>149</v>
      </c>
      <c r="C213" s="519" t="s">
        <v>633</v>
      </c>
      <c r="D213" s="519" t="s">
        <v>135</v>
      </c>
      <c r="E213" s="519" t="s">
        <v>97</v>
      </c>
      <c r="F213" s="514">
        <v>290</v>
      </c>
      <c r="G213" s="515">
        <v>1.2502653505332531</v>
      </c>
      <c r="H213" s="518">
        <v>0.13395986722669795</v>
      </c>
    </row>
    <row r="214" spans="2:8" ht="15">
      <c r="B214" s="512">
        <v>150</v>
      </c>
      <c r="C214" s="517" t="s">
        <v>634</v>
      </c>
      <c r="D214" s="517" t="s">
        <v>635</v>
      </c>
      <c r="E214" s="517" t="s">
        <v>70</v>
      </c>
      <c r="F214" s="514">
        <v>4856</v>
      </c>
      <c r="G214" s="515">
        <v>1.2236342254979635</v>
      </c>
      <c r="H214" s="518">
        <v>0.13110647136772818</v>
      </c>
    </row>
    <row r="215" spans="2:8" ht="15">
      <c r="B215" s="512">
        <v>151</v>
      </c>
      <c r="C215" s="520" t="s">
        <v>636</v>
      </c>
      <c r="D215" s="520" t="s">
        <v>637</v>
      </c>
      <c r="E215" s="520" t="s">
        <v>638</v>
      </c>
      <c r="F215" s="514">
        <v>1069</v>
      </c>
      <c r="G215" s="515">
        <v>1.2070108430180171</v>
      </c>
      <c r="H215" s="518">
        <v>0.12932535657563829</v>
      </c>
    </row>
    <row r="216" spans="2:8" ht="15">
      <c r="B216" s="512">
        <v>152</v>
      </c>
      <c r="C216" s="517" t="s">
        <v>639</v>
      </c>
      <c r="D216" s="517" t="s">
        <v>640</v>
      </c>
      <c r="E216" s="517" t="s">
        <v>63</v>
      </c>
      <c r="F216" s="514">
        <v>170</v>
      </c>
      <c r="G216" s="515">
        <v>1.1860210844254819</v>
      </c>
      <c r="H216" s="518">
        <v>0.12707640576453469</v>
      </c>
    </row>
    <row r="217" spans="2:8" ht="15">
      <c r="B217" s="512">
        <v>153</v>
      </c>
      <c r="C217" s="519" t="s">
        <v>641</v>
      </c>
      <c r="D217" s="519" t="s">
        <v>642</v>
      </c>
      <c r="E217" s="519" t="s">
        <v>65</v>
      </c>
      <c r="F217" s="514">
        <v>285</v>
      </c>
      <c r="G217" s="515">
        <v>1.1409991209170609</v>
      </c>
      <c r="H217" s="518">
        <v>0.12225252077779893</v>
      </c>
    </row>
    <row r="218" spans="2:8" ht="15">
      <c r="B218" s="512">
        <v>154</v>
      </c>
      <c r="C218" s="517" t="s">
        <v>643</v>
      </c>
      <c r="D218" s="517" t="s">
        <v>644</v>
      </c>
      <c r="E218" s="517" t="s">
        <v>437</v>
      </c>
      <c r="F218" s="514">
        <v>128</v>
      </c>
      <c r="G218" s="515">
        <v>1.1368914917111668</v>
      </c>
      <c r="H218" s="518">
        <v>0.12181240823464685</v>
      </c>
    </row>
    <row r="219" spans="2:8" ht="15">
      <c r="B219" s="512">
        <v>155</v>
      </c>
      <c r="C219" s="523" t="s">
        <v>645</v>
      </c>
      <c r="D219" s="523" t="s">
        <v>646</v>
      </c>
      <c r="E219" s="523" t="s">
        <v>182</v>
      </c>
      <c r="F219" s="514">
        <v>348</v>
      </c>
      <c r="G219" s="515">
        <v>1.1174863257404744</v>
      </c>
      <c r="H219" s="518">
        <v>0.11973323883605697</v>
      </c>
    </row>
    <row r="220" spans="2:8" ht="15">
      <c r="B220" s="512">
        <v>156</v>
      </c>
      <c r="C220" s="521" t="s">
        <v>285</v>
      </c>
      <c r="D220" s="522" t="s">
        <v>118</v>
      </c>
      <c r="E220" s="522" t="s">
        <v>67</v>
      </c>
      <c r="F220" s="514">
        <v>861</v>
      </c>
      <c r="G220" s="515">
        <v>1.0988690220205477</v>
      </c>
      <c r="H220" s="518">
        <v>0.11773848505568804</v>
      </c>
    </row>
    <row r="221" spans="2:8" ht="15">
      <c r="B221" s="512">
        <v>157</v>
      </c>
      <c r="C221" s="517" t="s">
        <v>647</v>
      </c>
      <c r="D221" s="517" t="s">
        <v>648</v>
      </c>
      <c r="E221" s="517" t="s">
        <v>71</v>
      </c>
      <c r="F221" s="514">
        <v>690</v>
      </c>
      <c r="G221" s="515">
        <v>1.0945990830043808</v>
      </c>
      <c r="H221" s="518">
        <v>0.11728098180373608</v>
      </c>
    </row>
    <row r="222" spans="2:8" ht="15">
      <c r="B222" s="512">
        <v>158</v>
      </c>
      <c r="C222" s="519" t="s">
        <v>649</v>
      </c>
      <c r="D222" s="519" t="s">
        <v>650</v>
      </c>
      <c r="E222" s="519" t="s">
        <v>437</v>
      </c>
      <c r="F222" s="514">
        <v>143</v>
      </c>
      <c r="G222" s="515">
        <v>1.0849700586777504</v>
      </c>
      <c r="H222" s="518">
        <v>0.1162492785578868</v>
      </c>
    </row>
    <row r="223" spans="2:8" ht="15">
      <c r="B223" s="512">
        <v>159</v>
      </c>
      <c r="C223" s="519" t="s">
        <v>309</v>
      </c>
      <c r="D223" s="519" t="s">
        <v>106</v>
      </c>
      <c r="E223" s="519" t="s">
        <v>66</v>
      </c>
      <c r="F223" s="514">
        <v>490</v>
      </c>
      <c r="G223" s="515">
        <v>1.0608963471738122</v>
      </c>
      <c r="H223" s="518">
        <v>0.11366989715269474</v>
      </c>
    </row>
    <row r="224" spans="2:8" ht="15">
      <c r="B224" s="512">
        <v>160</v>
      </c>
      <c r="C224" s="517" t="s">
        <v>651</v>
      </c>
      <c r="D224" s="517" t="s">
        <v>652</v>
      </c>
      <c r="E224" s="517" t="s">
        <v>75</v>
      </c>
      <c r="F224" s="514">
        <v>77</v>
      </c>
      <c r="G224" s="515">
        <v>1.0591234018476821</v>
      </c>
      <c r="H224" s="518">
        <v>0.11347993466162251</v>
      </c>
    </row>
    <row r="225" spans="2:8" ht="15">
      <c r="B225" s="512">
        <v>161</v>
      </c>
      <c r="C225" s="519" t="s">
        <v>306</v>
      </c>
      <c r="D225" s="519" t="s">
        <v>233</v>
      </c>
      <c r="E225" s="519" t="s">
        <v>182</v>
      </c>
      <c r="F225" s="514">
        <v>5</v>
      </c>
      <c r="G225" s="515">
        <v>1.0533390902912767</v>
      </c>
      <c r="H225" s="518">
        <v>0.1128601737382606</v>
      </c>
    </row>
    <row r="226" spans="2:8" ht="15">
      <c r="B226" s="512">
        <v>162</v>
      </c>
      <c r="C226" s="520" t="s">
        <v>653</v>
      </c>
      <c r="D226" s="520" t="s">
        <v>654</v>
      </c>
      <c r="E226" s="520" t="s">
        <v>437</v>
      </c>
      <c r="F226" s="514">
        <v>935</v>
      </c>
      <c r="G226" s="515">
        <v>1.0486541194237433</v>
      </c>
      <c r="H226" s="518">
        <v>0.11235820183676941</v>
      </c>
    </row>
    <row r="227" spans="2:8" ht="15">
      <c r="B227" s="512">
        <v>163</v>
      </c>
      <c r="C227" s="519" t="s">
        <v>655</v>
      </c>
      <c r="D227" s="519" t="s">
        <v>656</v>
      </c>
      <c r="E227" s="519" t="s">
        <v>77</v>
      </c>
      <c r="F227" s="514">
        <v>567</v>
      </c>
      <c r="G227" s="515">
        <v>1.0233412710592236</v>
      </c>
      <c r="H227" s="518">
        <v>0.10964605292806429</v>
      </c>
    </row>
    <row r="228" spans="2:8" ht="15">
      <c r="B228" s="512">
        <v>164</v>
      </c>
      <c r="C228" s="517" t="s">
        <v>657</v>
      </c>
      <c r="D228" s="517" t="s">
        <v>658</v>
      </c>
      <c r="E228" s="517" t="s">
        <v>66</v>
      </c>
      <c r="F228" s="514">
        <v>284</v>
      </c>
      <c r="G228" s="515">
        <v>0.99884776680267218</v>
      </c>
      <c r="H228" s="518">
        <v>0.10702169276585971</v>
      </c>
    </row>
    <row r="229" spans="2:8" ht="15">
      <c r="B229" s="512">
        <v>165</v>
      </c>
      <c r="C229" s="517" t="s">
        <v>659</v>
      </c>
      <c r="D229" s="517" t="s">
        <v>660</v>
      </c>
      <c r="E229" s="517" t="s">
        <v>71</v>
      </c>
      <c r="F229" s="514">
        <v>990</v>
      </c>
      <c r="G229" s="515">
        <v>0.99027940958930838</v>
      </c>
      <c r="H229" s="518">
        <v>0.10610363485586199</v>
      </c>
    </row>
    <row r="230" spans="2:8" ht="15">
      <c r="B230" s="512">
        <v>166</v>
      </c>
      <c r="C230" s="519" t="s">
        <v>661</v>
      </c>
      <c r="D230" s="519" t="s">
        <v>662</v>
      </c>
      <c r="E230" s="519" t="s">
        <v>69</v>
      </c>
      <c r="F230" s="514">
        <v>148</v>
      </c>
      <c r="G230" s="515">
        <v>0.98632398347465144</v>
      </c>
      <c r="H230" s="518">
        <v>0.10567983013559326</v>
      </c>
    </row>
    <row r="231" spans="2:8" ht="15">
      <c r="B231" s="512">
        <v>167</v>
      </c>
      <c r="C231" s="519" t="s">
        <v>663</v>
      </c>
      <c r="D231" s="519" t="s">
        <v>664</v>
      </c>
      <c r="E231" s="519" t="s">
        <v>97</v>
      </c>
      <c r="F231" s="514">
        <v>177</v>
      </c>
      <c r="G231" s="515">
        <v>0.96794820295027384</v>
      </c>
      <c r="H231" s="518">
        <v>0.10371095439398954</v>
      </c>
    </row>
    <row r="232" spans="2:8" ht="15">
      <c r="B232" s="512">
        <v>168</v>
      </c>
      <c r="C232" s="519" t="s">
        <v>665</v>
      </c>
      <c r="D232" s="519" t="s">
        <v>666</v>
      </c>
      <c r="E232" s="519" t="s">
        <v>182</v>
      </c>
      <c r="F232" s="514">
        <v>109</v>
      </c>
      <c r="G232" s="515">
        <v>0.91630288886601485</v>
      </c>
      <c r="H232" s="518">
        <v>9.8177409523168585E-2</v>
      </c>
    </row>
    <row r="233" spans="2:8" ht="15">
      <c r="B233" s="512">
        <v>169</v>
      </c>
      <c r="C233" s="517" t="s">
        <v>667</v>
      </c>
      <c r="D233" s="517" t="s">
        <v>668</v>
      </c>
      <c r="E233" s="517" t="s">
        <v>67</v>
      </c>
      <c r="F233" s="514">
        <v>977</v>
      </c>
      <c r="G233" s="515">
        <v>0.88064760981433599</v>
      </c>
      <c r="H233" s="518">
        <v>9.4357119337843867E-2</v>
      </c>
    </row>
    <row r="234" spans="2:8" ht="15">
      <c r="B234" s="512">
        <v>170</v>
      </c>
      <c r="C234" s="521" t="s">
        <v>669</v>
      </c>
      <c r="D234" s="522" t="s">
        <v>670</v>
      </c>
      <c r="E234" s="522" t="s">
        <v>72</v>
      </c>
      <c r="F234" s="514">
        <v>1936</v>
      </c>
      <c r="G234" s="515">
        <v>0.87813403411395763</v>
      </c>
      <c r="H234" s="518">
        <v>9.4087801894995965E-2</v>
      </c>
    </row>
    <row r="235" spans="2:8" ht="15">
      <c r="B235" s="512">
        <v>171</v>
      </c>
      <c r="C235" s="523" t="s">
        <v>671</v>
      </c>
      <c r="D235" s="523" t="s">
        <v>672</v>
      </c>
      <c r="E235" s="523" t="s">
        <v>69</v>
      </c>
      <c r="F235" s="514">
        <v>133</v>
      </c>
      <c r="G235" s="515">
        <v>0.87644421435271869</v>
      </c>
      <c r="H235" s="518">
        <v>9.3906745904956679E-2</v>
      </c>
    </row>
    <row r="236" spans="2:8" ht="15">
      <c r="B236" s="512">
        <v>172</v>
      </c>
      <c r="C236" s="517" t="s">
        <v>673</v>
      </c>
      <c r="D236" s="517" t="s">
        <v>674</v>
      </c>
      <c r="E236" s="517" t="s">
        <v>463</v>
      </c>
      <c r="F236" s="514">
        <v>1974</v>
      </c>
      <c r="G236" s="515">
        <v>0.87363599147457771</v>
      </c>
      <c r="H236" s="518">
        <v>9.3605858446355772E-2</v>
      </c>
    </row>
    <row r="237" spans="2:8" ht="15">
      <c r="B237" s="512">
        <v>173</v>
      </c>
      <c r="C237" s="519" t="s">
        <v>675</v>
      </c>
      <c r="D237" s="519" t="s">
        <v>676</v>
      </c>
      <c r="E237" s="519" t="s">
        <v>68</v>
      </c>
      <c r="F237" s="514">
        <v>54</v>
      </c>
      <c r="G237" s="515">
        <v>0.86109531739715528</v>
      </c>
      <c r="H237" s="518">
        <v>9.226218605422852E-2</v>
      </c>
    </row>
    <row r="238" spans="2:8" ht="15">
      <c r="B238" s="512">
        <v>174</v>
      </c>
      <c r="C238" s="519" t="s">
        <v>677</v>
      </c>
      <c r="D238" s="519" t="s">
        <v>678</v>
      </c>
      <c r="E238" s="519" t="s">
        <v>68</v>
      </c>
      <c r="F238" s="514">
        <v>14</v>
      </c>
      <c r="G238" s="515">
        <v>0.84459017630106781</v>
      </c>
      <c r="H238" s="518">
        <v>9.0493740252825847E-2</v>
      </c>
    </row>
    <row r="239" spans="2:8" ht="15">
      <c r="B239" s="512">
        <v>175</v>
      </c>
      <c r="C239" s="517" t="s">
        <v>679</v>
      </c>
      <c r="D239" s="517" t="s">
        <v>680</v>
      </c>
      <c r="E239" s="517" t="s">
        <v>67</v>
      </c>
      <c r="F239" s="514">
        <v>102</v>
      </c>
      <c r="G239" s="515">
        <v>0.83899738601838592</v>
      </c>
      <c r="H239" s="518">
        <v>8.9894499904866684E-2</v>
      </c>
    </row>
    <row r="240" spans="2:8" ht="15">
      <c r="B240" s="512">
        <v>176</v>
      </c>
      <c r="C240" s="519" t="s">
        <v>681</v>
      </c>
      <c r="D240" s="519" t="s">
        <v>682</v>
      </c>
      <c r="E240" s="519" t="s">
        <v>68</v>
      </c>
      <c r="F240" s="514">
        <v>75</v>
      </c>
      <c r="G240" s="515">
        <v>0.82207137820059029</v>
      </c>
      <c r="H240" s="518">
        <v>8.8080960275872824E-2</v>
      </c>
    </row>
    <row r="241" spans="2:8" ht="15">
      <c r="B241" s="512">
        <v>177</v>
      </c>
      <c r="C241" s="517" t="s">
        <v>683</v>
      </c>
      <c r="D241" s="517" t="s">
        <v>684</v>
      </c>
      <c r="E241" s="517" t="s">
        <v>502</v>
      </c>
      <c r="F241" s="514">
        <v>442</v>
      </c>
      <c r="G241" s="515">
        <v>0.81958243513234241</v>
      </c>
      <c r="H241" s="518">
        <v>8.7814282100063909E-2</v>
      </c>
    </row>
    <row r="242" spans="2:8" ht="15">
      <c r="B242" s="512">
        <v>178</v>
      </c>
      <c r="C242" s="523" t="s">
        <v>685</v>
      </c>
      <c r="D242" s="523" t="s">
        <v>686</v>
      </c>
      <c r="E242" s="523" t="s">
        <v>437</v>
      </c>
      <c r="F242" s="514">
        <v>665</v>
      </c>
      <c r="G242" s="515">
        <v>0.7708292946082872</v>
      </c>
      <c r="H242" s="518">
        <v>8.2590619596179082E-2</v>
      </c>
    </row>
    <row r="243" spans="2:8" ht="15">
      <c r="B243" s="512">
        <v>179</v>
      </c>
      <c r="C243" s="519" t="s">
        <v>687</v>
      </c>
      <c r="D243" s="519" t="s">
        <v>688</v>
      </c>
      <c r="E243" s="519" t="s">
        <v>65</v>
      </c>
      <c r="F243" s="514">
        <v>50</v>
      </c>
      <c r="G243" s="515">
        <v>0.76837537041426984</v>
      </c>
      <c r="H243" s="518">
        <v>8.2327693522866119E-2</v>
      </c>
    </row>
    <row r="244" spans="2:8" ht="15">
      <c r="B244" s="512">
        <v>180</v>
      </c>
      <c r="C244" s="517" t="s">
        <v>689</v>
      </c>
      <c r="D244" s="517" t="s">
        <v>690</v>
      </c>
      <c r="E244" s="517" t="s">
        <v>434</v>
      </c>
      <c r="F244" s="514">
        <v>139</v>
      </c>
      <c r="G244" s="515">
        <v>0.76060347478561863</v>
      </c>
      <c r="H244" s="518">
        <v>8.1494972608006075E-2</v>
      </c>
    </row>
    <row r="245" spans="2:8" ht="15">
      <c r="B245" s="512">
        <v>181</v>
      </c>
      <c r="C245" s="519" t="s">
        <v>691</v>
      </c>
      <c r="D245" s="519" t="s">
        <v>692</v>
      </c>
      <c r="E245" s="519" t="s">
        <v>65</v>
      </c>
      <c r="F245" s="514">
        <v>75</v>
      </c>
      <c r="G245" s="515">
        <v>0.74436367851802909</v>
      </c>
      <c r="H245" s="518">
        <v>7.9754957217779476E-2</v>
      </c>
    </row>
    <row r="246" spans="2:8" ht="15">
      <c r="B246" s="512">
        <v>182</v>
      </c>
      <c r="C246" s="520" t="s">
        <v>693</v>
      </c>
      <c r="D246" s="520" t="s">
        <v>694</v>
      </c>
      <c r="E246" s="520" t="s">
        <v>502</v>
      </c>
      <c r="F246" s="514">
        <v>550</v>
      </c>
      <c r="G246" s="515">
        <v>0.74278934339793889</v>
      </c>
      <c r="H246" s="518">
        <v>7.9586274846819058E-2</v>
      </c>
    </row>
    <row r="247" spans="2:8" ht="15">
      <c r="B247" s="512">
        <v>183</v>
      </c>
      <c r="C247" s="520" t="s">
        <v>695</v>
      </c>
      <c r="D247" s="520" t="s">
        <v>696</v>
      </c>
      <c r="E247" s="520" t="s">
        <v>437</v>
      </c>
      <c r="F247" s="514">
        <v>120</v>
      </c>
      <c r="G247" s="515">
        <v>0.68134800326739176</v>
      </c>
      <c r="H247" s="518">
        <v>7.300313330601893E-2</v>
      </c>
    </row>
    <row r="248" spans="2:8" ht="15">
      <c r="B248" s="512">
        <v>184</v>
      </c>
      <c r="C248" s="519" t="s">
        <v>697</v>
      </c>
      <c r="D248" s="519" t="s">
        <v>698</v>
      </c>
      <c r="E248" s="519" t="s">
        <v>75</v>
      </c>
      <c r="F248" s="514">
        <v>19</v>
      </c>
      <c r="G248" s="515">
        <v>0.64917347039516493</v>
      </c>
      <c r="H248" s="518">
        <v>6.955578818859548E-2</v>
      </c>
    </row>
    <row r="249" spans="2:8" ht="15">
      <c r="B249" s="512">
        <v>185</v>
      </c>
      <c r="C249" s="519" t="s">
        <v>699</v>
      </c>
      <c r="D249" s="519" t="s">
        <v>700</v>
      </c>
      <c r="E249" s="519" t="s">
        <v>67</v>
      </c>
      <c r="F249" s="514">
        <v>96</v>
      </c>
      <c r="G249" s="515">
        <v>0.5963925658335919</v>
      </c>
      <c r="H249" s="518">
        <v>6.3900570306921256E-2</v>
      </c>
    </row>
    <row r="250" spans="2:8" ht="15">
      <c r="B250" s="512">
        <v>186</v>
      </c>
      <c r="C250" s="519" t="s">
        <v>701</v>
      </c>
      <c r="D250" s="519" t="s">
        <v>702</v>
      </c>
      <c r="E250" s="519" t="s">
        <v>703</v>
      </c>
      <c r="F250" s="514">
        <v>225</v>
      </c>
      <c r="G250" s="515">
        <v>0.59631474115912331</v>
      </c>
      <c r="H250" s="518">
        <v>6.3892231770582286E-2</v>
      </c>
    </row>
    <row r="251" spans="2:8" ht="15">
      <c r="B251" s="512">
        <v>187</v>
      </c>
      <c r="C251" s="517" t="s">
        <v>704</v>
      </c>
      <c r="D251" s="517" t="s">
        <v>705</v>
      </c>
      <c r="E251" s="517" t="s">
        <v>706</v>
      </c>
      <c r="F251" s="514">
        <v>48</v>
      </c>
      <c r="G251" s="515">
        <v>0.58917257996857397</v>
      </c>
      <c r="H251" s="518">
        <v>6.312698384590007E-2</v>
      </c>
    </row>
    <row r="252" spans="2:8" ht="15">
      <c r="B252" s="512">
        <v>188</v>
      </c>
      <c r="C252" s="519" t="s">
        <v>707</v>
      </c>
      <c r="D252" s="519" t="s">
        <v>708</v>
      </c>
      <c r="E252" s="519" t="s">
        <v>502</v>
      </c>
      <c r="F252" s="514">
        <v>262</v>
      </c>
      <c r="G252" s="515">
        <v>0.55909877149127352</v>
      </c>
      <c r="H252" s="518">
        <v>5.9904721156702097E-2</v>
      </c>
    </row>
    <row r="253" spans="2:8" ht="15">
      <c r="B253" s="512">
        <v>189</v>
      </c>
      <c r="C253" s="523" t="s">
        <v>709</v>
      </c>
      <c r="D253" s="523" t="s">
        <v>710</v>
      </c>
      <c r="E253" s="523" t="s">
        <v>65</v>
      </c>
      <c r="F253" s="514">
        <v>1234</v>
      </c>
      <c r="G253" s="515">
        <v>0.51951167623028338</v>
      </c>
      <c r="H253" s="518">
        <v>5.5663155937933896E-2</v>
      </c>
    </row>
    <row r="254" spans="2:8" ht="15">
      <c r="B254" s="512">
        <v>190</v>
      </c>
      <c r="C254" s="517" t="s">
        <v>711</v>
      </c>
      <c r="D254" s="517" t="s">
        <v>133</v>
      </c>
      <c r="E254" s="517" t="s">
        <v>223</v>
      </c>
      <c r="F254" s="514">
        <v>394</v>
      </c>
      <c r="G254" s="515">
        <v>0.50318430525296132</v>
      </c>
      <c r="H254" s="518">
        <v>5.3913757342387569E-2</v>
      </c>
    </row>
    <row r="255" spans="2:8" ht="15">
      <c r="B255" s="512">
        <v>191</v>
      </c>
      <c r="C255" s="519" t="s">
        <v>712</v>
      </c>
      <c r="D255" s="519" t="s">
        <v>713</v>
      </c>
      <c r="E255" s="519" t="s">
        <v>434</v>
      </c>
      <c r="F255" s="514">
        <v>173</v>
      </c>
      <c r="G255" s="515">
        <v>0.47603197363873084</v>
      </c>
      <c r="H255" s="518">
        <v>5.1004516726876455E-2</v>
      </c>
    </row>
    <row r="256" spans="2:8" ht="15">
      <c r="B256" s="512">
        <v>192</v>
      </c>
      <c r="C256" s="517" t="s">
        <v>714</v>
      </c>
      <c r="D256" s="517" t="s">
        <v>715</v>
      </c>
      <c r="E256" s="517" t="s">
        <v>182</v>
      </c>
      <c r="F256" s="514">
        <v>310</v>
      </c>
      <c r="G256" s="515">
        <v>0.46989477880168617</v>
      </c>
      <c r="H256" s="518">
        <v>5.0346946071843729E-2</v>
      </c>
    </row>
    <row r="257" spans="2:8" ht="15">
      <c r="B257" s="512">
        <v>193</v>
      </c>
      <c r="C257" s="517" t="s">
        <v>716</v>
      </c>
      <c r="D257" s="517" t="s">
        <v>717</v>
      </c>
      <c r="E257" s="517" t="s">
        <v>63</v>
      </c>
      <c r="F257" s="514">
        <v>64</v>
      </c>
      <c r="G257" s="515">
        <v>0.42807810666395496</v>
      </c>
      <c r="H257" s="518">
        <v>4.5866492506491684E-2</v>
      </c>
    </row>
    <row r="258" spans="2:8" ht="15">
      <c r="B258" s="512">
        <v>194</v>
      </c>
      <c r="C258" s="519" t="s">
        <v>297</v>
      </c>
      <c r="D258" s="519" t="s">
        <v>126</v>
      </c>
      <c r="E258" s="519" t="s">
        <v>77</v>
      </c>
      <c r="F258" s="514">
        <v>334</v>
      </c>
      <c r="G258" s="515">
        <v>0.41007924347093666</v>
      </c>
      <c r="H258" s="518">
        <v>4.3938001628503372E-2</v>
      </c>
    </row>
    <row r="259" spans="2:8" ht="15">
      <c r="B259" s="512">
        <v>195</v>
      </c>
      <c r="C259" s="519" t="s">
        <v>718</v>
      </c>
      <c r="D259" s="519" t="s">
        <v>719</v>
      </c>
      <c r="E259" s="519" t="s">
        <v>182</v>
      </c>
      <c r="F259" s="514">
        <v>47</v>
      </c>
      <c r="G259" s="515">
        <v>0.41002998426351128</v>
      </c>
      <c r="H259" s="518">
        <v>4.3932723743385964E-2</v>
      </c>
    </row>
    <row r="260" spans="2:8" ht="15">
      <c r="B260" s="512">
        <v>196</v>
      </c>
      <c r="C260" s="519" t="s">
        <v>720</v>
      </c>
      <c r="D260" s="519" t="s">
        <v>721</v>
      </c>
      <c r="E260" s="519" t="s">
        <v>200</v>
      </c>
      <c r="F260" s="514">
        <v>528</v>
      </c>
      <c r="G260" s="515">
        <v>0.40621627812682293</v>
      </c>
      <c r="H260" s="518">
        <v>4.3524103631267755E-2</v>
      </c>
    </row>
    <row r="261" spans="2:8" ht="15">
      <c r="B261" s="512">
        <v>197</v>
      </c>
      <c r="C261" s="517" t="s">
        <v>722</v>
      </c>
      <c r="D261" s="517" t="s">
        <v>723</v>
      </c>
      <c r="E261" s="517" t="s">
        <v>70</v>
      </c>
      <c r="F261" s="514">
        <v>1073</v>
      </c>
      <c r="G261" s="515">
        <v>0.32032024836368922</v>
      </c>
      <c r="H261" s="518">
        <v>3.4320760726929737E-2</v>
      </c>
    </row>
    <row r="262" spans="2:8" ht="15">
      <c r="B262" s="512">
        <v>198</v>
      </c>
      <c r="C262" s="517" t="s">
        <v>724</v>
      </c>
      <c r="D262" s="517" t="s">
        <v>725</v>
      </c>
      <c r="E262" s="517" t="s">
        <v>71</v>
      </c>
      <c r="F262" s="514">
        <v>199</v>
      </c>
      <c r="G262" s="515">
        <v>0.28692931981413028</v>
      </c>
      <c r="H262" s="518">
        <v>3.0743084713460069E-2</v>
      </c>
    </row>
    <row r="263" spans="2:8" ht="15">
      <c r="B263" s="512">
        <v>199</v>
      </c>
      <c r="C263" s="519" t="s">
        <v>423</v>
      </c>
      <c r="D263" s="519" t="s">
        <v>726</v>
      </c>
      <c r="E263" s="519" t="s">
        <v>65</v>
      </c>
      <c r="F263" s="514">
        <v>217</v>
      </c>
      <c r="G263" s="515">
        <v>0.28679339057995867</v>
      </c>
      <c r="H263" s="518">
        <v>3.072852055541626E-2</v>
      </c>
    </row>
    <row r="264" spans="2:8" ht="15">
      <c r="B264" s="512">
        <v>200</v>
      </c>
      <c r="C264" s="519" t="s">
        <v>727</v>
      </c>
      <c r="D264" s="519" t="s">
        <v>728</v>
      </c>
      <c r="E264" s="519" t="s">
        <v>65</v>
      </c>
      <c r="F264" s="514">
        <v>545</v>
      </c>
      <c r="G264" s="515">
        <v>0.25885643581530599</v>
      </c>
      <c r="H264" s="518">
        <v>2.7735211375572999E-2</v>
      </c>
    </row>
    <row r="265" spans="2:8" ht="15">
      <c r="B265" s="512">
        <v>201</v>
      </c>
      <c r="C265" s="519" t="s">
        <v>729</v>
      </c>
      <c r="D265" s="519" t="s">
        <v>730</v>
      </c>
      <c r="E265" s="519" t="s">
        <v>68</v>
      </c>
      <c r="F265" s="514">
        <v>4</v>
      </c>
      <c r="G265" s="515">
        <v>0.24700710328506417</v>
      </c>
      <c r="H265" s="518">
        <v>2.6465612876503054E-2</v>
      </c>
    </row>
    <row r="266" spans="2:8" ht="15">
      <c r="B266" s="512">
        <v>202</v>
      </c>
      <c r="C266" s="519" t="s">
        <v>731</v>
      </c>
      <c r="D266" s="519" t="s">
        <v>732</v>
      </c>
      <c r="E266" s="519" t="s">
        <v>64</v>
      </c>
      <c r="F266" s="514">
        <v>545</v>
      </c>
      <c r="G266" s="515">
        <v>0.24632245648669843</v>
      </c>
      <c r="H266" s="518">
        <v>2.6392256293304817E-2</v>
      </c>
    </row>
    <row r="267" spans="2:8" ht="15">
      <c r="B267" s="512">
        <v>203</v>
      </c>
      <c r="C267" s="519" t="s">
        <v>733</v>
      </c>
      <c r="D267" s="519" t="s">
        <v>734</v>
      </c>
      <c r="E267" s="519" t="s">
        <v>502</v>
      </c>
      <c r="F267" s="514">
        <v>82</v>
      </c>
      <c r="G267" s="515">
        <v>0.22283623175381842</v>
      </c>
      <c r="H267" s="518">
        <v>2.3875821245711842E-2</v>
      </c>
    </row>
    <row r="268" spans="2:8" ht="15">
      <c r="B268" s="512">
        <v>204</v>
      </c>
      <c r="C268" s="517" t="s">
        <v>735</v>
      </c>
      <c r="D268" s="517" t="s">
        <v>736</v>
      </c>
      <c r="E268" s="517" t="s">
        <v>76</v>
      </c>
      <c r="F268" s="514">
        <v>43</v>
      </c>
      <c r="G268" s="515">
        <v>0.18024059993508112</v>
      </c>
      <c r="H268" s="518">
        <v>1.9311905929301904E-2</v>
      </c>
    </row>
    <row r="269" spans="2:8" ht="15">
      <c r="B269" s="512">
        <v>205</v>
      </c>
      <c r="C269" s="520" t="s">
        <v>737</v>
      </c>
      <c r="D269" s="520" t="s">
        <v>738</v>
      </c>
      <c r="E269" s="520" t="s">
        <v>268</v>
      </c>
      <c r="F269" s="514">
        <v>73</v>
      </c>
      <c r="G269" s="515">
        <v>0.11864485931382615</v>
      </c>
      <c r="H269" s="518">
        <v>1.2712221124924863E-2</v>
      </c>
    </row>
    <row r="270" spans="2:8" ht="15">
      <c r="B270" s="512">
        <v>206</v>
      </c>
      <c r="C270" s="523" t="s">
        <v>739</v>
      </c>
      <c r="D270" s="523" t="s">
        <v>740</v>
      </c>
      <c r="E270" s="523" t="s">
        <v>97</v>
      </c>
      <c r="F270" s="514">
        <v>376</v>
      </c>
      <c r="G270" s="515">
        <v>4.924927460374777E-2</v>
      </c>
      <c r="H270" s="518">
        <v>5.2768208637593269E-3</v>
      </c>
    </row>
    <row r="271" spans="2:8" ht="15">
      <c r="B271" s="512">
        <v>207</v>
      </c>
      <c r="C271" s="517" t="s">
        <v>741</v>
      </c>
      <c r="D271" s="517" t="s">
        <v>742</v>
      </c>
      <c r="E271" s="517" t="s">
        <v>437</v>
      </c>
      <c r="F271" s="514">
        <v>70</v>
      </c>
      <c r="G271" s="515">
        <v>3.1761693531567832E-2</v>
      </c>
      <c r="H271" s="518">
        <v>3.4031113847705838E-3</v>
      </c>
    </row>
    <row r="272" spans="2:8" ht="15">
      <c r="B272" s="512">
        <v>208</v>
      </c>
      <c r="C272" s="519" t="s">
        <v>743</v>
      </c>
      <c r="D272" s="519" t="s">
        <v>744</v>
      </c>
      <c r="E272" s="519" t="s">
        <v>65</v>
      </c>
      <c r="F272" s="514">
        <v>49</v>
      </c>
      <c r="G272" s="515">
        <v>3.0704673644897158E-2</v>
      </c>
      <c r="H272" s="518">
        <v>3.2898568315559481E-3</v>
      </c>
    </row>
    <row r="273" spans="2:8" ht="15">
      <c r="B273" s="512">
        <v>209</v>
      </c>
      <c r="C273" s="517" t="s">
        <v>745</v>
      </c>
      <c r="D273" s="517" t="s">
        <v>746</v>
      </c>
      <c r="E273" s="517" t="s">
        <v>747</v>
      </c>
      <c r="F273" s="514">
        <v>153</v>
      </c>
      <c r="G273" s="515">
        <v>0.48555942571962446</v>
      </c>
      <c r="H273" s="512"/>
    </row>
    <row r="274" spans="2:8" ht="15">
      <c r="B274" s="512">
        <v>210</v>
      </c>
      <c r="C274" s="517" t="s">
        <v>748</v>
      </c>
      <c r="D274" s="526" t="s">
        <v>749</v>
      </c>
      <c r="E274" s="517" t="s">
        <v>65</v>
      </c>
      <c r="F274" s="514">
        <v>275</v>
      </c>
      <c r="G274" s="515">
        <v>0.24372381308998836</v>
      </c>
      <c r="H274" s="512"/>
    </row>
    <row r="275" spans="2:8" ht="15">
      <c r="B275" s="512"/>
      <c r="C275" s="512"/>
      <c r="D275" s="512"/>
      <c r="E275" s="512"/>
      <c r="F275" s="514"/>
      <c r="G275" s="515"/>
      <c r="H275" s="512"/>
    </row>
    <row r="276" spans="2:8" ht="15">
      <c r="B276" s="512"/>
      <c r="C276" s="513" t="s">
        <v>8</v>
      </c>
      <c r="D276" s="512"/>
      <c r="E276" s="512"/>
      <c r="F276" s="514"/>
      <c r="G276" s="515"/>
      <c r="H276" s="512"/>
    </row>
    <row r="277" spans="2:8" ht="15">
      <c r="B277" s="512"/>
      <c r="C277" s="513" t="s">
        <v>750</v>
      </c>
      <c r="D277" s="512"/>
      <c r="E277" s="512"/>
      <c r="F277" s="514"/>
      <c r="G277" s="515"/>
      <c r="H277" s="512"/>
    </row>
    <row r="278" spans="2:8" ht="15">
      <c r="B278" s="512">
        <v>1</v>
      </c>
      <c r="C278" s="519" t="s">
        <v>751</v>
      </c>
      <c r="D278" s="519" t="s">
        <v>752</v>
      </c>
      <c r="E278" s="519" t="s">
        <v>65</v>
      </c>
      <c r="F278" s="514">
        <v>243</v>
      </c>
      <c r="G278" s="515">
        <v>0.26842297767097595</v>
      </c>
      <c r="H278" s="518">
        <v>2.876021992776363E-2</v>
      </c>
    </row>
    <row r="279" spans="2:8" ht="15">
      <c r="B279" s="512">
        <v>2</v>
      </c>
      <c r="C279" s="523" t="s">
        <v>753</v>
      </c>
      <c r="D279" s="523" t="s">
        <v>754</v>
      </c>
      <c r="E279" s="523" t="s">
        <v>63</v>
      </c>
      <c r="F279" s="515">
        <v>0</v>
      </c>
      <c r="G279" s="515">
        <v>0</v>
      </c>
      <c r="H279" s="515">
        <v>0</v>
      </c>
    </row>
    <row r="280" spans="2:8" ht="15">
      <c r="B280" s="512">
        <v>3</v>
      </c>
      <c r="C280" s="523" t="s">
        <v>755</v>
      </c>
      <c r="D280" s="523" t="s">
        <v>756</v>
      </c>
      <c r="E280" s="523" t="s">
        <v>63</v>
      </c>
      <c r="F280" s="515">
        <v>0</v>
      </c>
      <c r="G280" s="515">
        <v>0</v>
      </c>
      <c r="H280" s="515">
        <v>0</v>
      </c>
    </row>
    <row r="281" spans="2:8" ht="15">
      <c r="B281" s="512">
        <v>4</v>
      </c>
      <c r="C281" s="523" t="s">
        <v>757</v>
      </c>
      <c r="D281" s="523" t="s">
        <v>758</v>
      </c>
      <c r="E281" s="523" t="s">
        <v>63</v>
      </c>
      <c r="F281" s="515">
        <v>0</v>
      </c>
      <c r="G281" s="515">
        <v>0</v>
      </c>
      <c r="H281" s="515">
        <v>0</v>
      </c>
    </row>
    <row r="282" spans="2:8" ht="15">
      <c r="B282" s="512"/>
      <c r="C282" s="512"/>
      <c r="D282" s="512"/>
      <c r="E282" s="512"/>
      <c r="F282" s="514"/>
      <c r="G282" s="515"/>
      <c r="H282" s="512"/>
    </row>
    <row r="283" spans="2:8" ht="15">
      <c r="B283" s="512"/>
      <c r="C283" s="513" t="s">
        <v>759</v>
      </c>
      <c r="D283" s="512"/>
      <c r="E283" s="512"/>
      <c r="F283" s="514"/>
      <c r="G283" s="515"/>
      <c r="H283" s="512"/>
    </row>
    <row r="284" spans="2:8" ht="15">
      <c r="B284" s="512">
        <v>1</v>
      </c>
      <c r="C284" s="521" t="s">
        <v>760</v>
      </c>
      <c r="D284" s="527" t="s">
        <v>749</v>
      </c>
      <c r="E284" s="522" t="s">
        <v>74</v>
      </c>
      <c r="F284" s="514">
        <v>62</v>
      </c>
      <c r="G284" s="515">
        <v>0.66169347920938482</v>
      </c>
      <c r="H284" s="518">
        <v>7.089724639801849E-2</v>
      </c>
    </row>
    <row r="285" spans="2:8" ht="15">
      <c r="B285" s="512">
        <v>2</v>
      </c>
      <c r="C285" s="521" t="s">
        <v>761</v>
      </c>
      <c r="D285" s="527" t="s">
        <v>749</v>
      </c>
      <c r="E285" s="522" t="s">
        <v>62</v>
      </c>
      <c r="F285" s="514">
        <v>12</v>
      </c>
      <c r="G285" s="515">
        <v>0.51465752491422689</v>
      </c>
      <c r="H285" s="518">
        <v>5.5143057172084009E-2</v>
      </c>
    </row>
    <row r="286" spans="2:8" ht="15">
      <c r="B286" s="512">
        <v>3</v>
      </c>
      <c r="C286" s="521" t="s">
        <v>459</v>
      </c>
      <c r="D286" s="527" t="s">
        <v>749</v>
      </c>
      <c r="E286" s="522" t="s">
        <v>64</v>
      </c>
      <c r="F286" s="514">
        <v>283</v>
      </c>
      <c r="G286" s="515">
        <v>0.29381616633512325</v>
      </c>
      <c r="H286" s="518">
        <v>3.1480976909840128E-2</v>
      </c>
    </row>
    <row r="287" spans="2:8" ht="15">
      <c r="B287" s="512">
        <v>4</v>
      </c>
      <c r="C287" s="521" t="s">
        <v>762</v>
      </c>
      <c r="D287" s="527" t="s">
        <v>749</v>
      </c>
      <c r="E287" s="522" t="s">
        <v>69</v>
      </c>
      <c r="F287" s="514">
        <v>6</v>
      </c>
      <c r="G287" s="515">
        <v>0.29110937220051836</v>
      </c>
      <c r="H287" s="518">
        <v>3.1190957049074548E-2</v>
      </c>
    </row>
    <row r="288" spans="2:8" ht="15">
      <c r="B288" s="512">
        <v>5</v>
      </c>
      <c r="C288" s="521" t="s">
        <v>763</v>
      </c>
      <c r="D288" s="527" t="s">
        <v>749</v>
      </c>
      <c r="E288" s="522" t="s">
        <v>75</v>
      </c>
      <c r="F288" s="514">
        <v>34</v>
      </c>
      <c r="G288" s="515">
        <v>0.17123415068913383</v>
      </c>
      <c r="H288" s="518">
        <v>1.8346908583213327E-2</v>
      </c>
    </row>
    <row r="289" spans="2:8" ht="15">
      <c r="B289" s="512"/>
      <c r="C289" s="512"/>
      <c r="D289" s="512"/>
      <c r="E289" s="512"/>
      <c r="F289" s="514"/>
      <c r="G289" s="515"/>
      <c r="H289" s="512"/>
    </row>
    <row r="290" spans="2:8" ht="15">
      <c r="B290" s="512"/>
      <c r="C290" s="513" t="s">
        <v>764</v>
      </c>
      <c r="D290" s="512"/>
      <c r="E290" s="512"/>
      <c r="F290" s="514"/>
      <c r="G290" s="515"/>
      <c r="H290" s="512"/>
    </row>
    <row r="291" spans="2:8" ht="15">
      <c r="B291" s="512">
        <v>1</v>
      </c>
      <c r="C291" s="519" t="s">
        <v>319</v>
      </c>
      <c r="D291" s="519" t="s">
        <v>765</v>
      </c>
      <c r="E291" s="519" t="s">
        <v>200</v>
      </c>
      <c r="F291" s="514">
        <v>508</v>
      </c>
      <c r="G291" s="515">
        <v>4.6193072202636173E-2</v>
      </c>
      <c r="H291" s="518">
        <v>4.9493636022298389E-3</v>
      </c>
    </row>
    <row r="292" spans="2:8" ht="15">
      <c r="B292" s="512"/>
      <c r="C292" s="512"/>
      <c r="D292" s="512"/>
      <c r="E292" s="512"/>
      <c r="F292" s="514"/>
      <c r="G292" s="515"/>
      <c r="H292" s="512"/>
    </row>
    <row r="293" spans="2:8" ht="15">
      <c r="B293" s="512"/>
      <c r="C293" s="512"/>
      <c r="D293" s="512"/>
      <c r="E293" s="512"/>
      <c r="F293" s="514"/>
      <c r="G293" s="515"/>
      <c r="H293" s="512"/>
    </row>
    <row r="294" spans="2:8" ht="15">
      <c r="B294" s="512"/>
      <c r="C294" s="513" t="s">
        <v>766</v>
      </c>
      <c r="D294" s="512"/>
      <c r="E294" s="512"/>
      <c r="F294" s="514"/>
      <c r="G294" s="515"/>
      <c r="H294" s="512"/>
    </row>
    <row r="295" spans="2:8" ht="15">
      <c r="B295" s="512"/>
      <c r="C295" s="513" t="s">
        <v>767</v>
      </c>
      <c r="D295" s="512"/>
      <c r="E295" s="512"/>
      <c r="F295" s="514"/>
      <c r="G295" s="515"/>
      <c r="H295" s="512"/>
    </row>
    <row r="296" spans="2:8" ht="15">
      <c r="B296" s="512"/>
      <c r="C296" s="513" t="s">
        <v>768</v>
      </c>
      <c r="D296" s="512"/>
      <c r="E296" s="512"/>
      <c r="F296" s="514"/>
      <c r="G296" s="515"/>
      <c r="H296" s="512"/>
    </row>
    <row r="297" spans="2:8" ht="15">
      <c r="B297" s="512">
        <v>1</v>
      </c>
      <c r="C297" s="519" t="s">
        <v>769</v>
      </c>
      <c r="D297" s="519" t="s">
        <v>770</v>
      </c>
      <c r="E297" s="519" t="s">
        <v>771</v>
      </c>
      <c r="F297" s="514">
        <v>416</v>
      </c>
      <c r="G297" s="515">
        <v>5.3145839183743347E-2</v>
      </c>
      <c r="H297" s="518">
        <v>5.6943188561285711E-3</v>
      </c>
    </row>
    <row r="298" spans="2:8" ht="15">
      <c r="B298" s="512"/>
      <c r="C298" s="519"/>
      <c r="D298" s="519"/>
      <c r="E298" s="519"/>
      <c r="F298" s="514"/>
      <c r="G298" s="515"/>
      <c r="H298" s="516"/>
    </row>
    <row r="299" spans="2:8" ht="15">
      <c r="B299" s="512"/>
      <c r="C299" s="512"/>
      <c r="D299" s="512"/>
      <c r="E299" s="512"/>
      <c r="F299" s="514"/>
      <c r="G299" s="515"/>
      <c r="H299" s="512"/>
    </row>
    <row r="300" spans="2:8" ht="15">
      <c r="B300" s="512"/>
      <c r="C300" s="513" t="s">
        <v>772</v>
      </c>
      <c r="D300" s="512"/>
      <c r="E300" s="512"/>
      <c r="F300" s="514"/>
      <c r="G300" s="515"/>
      <c r="H300" s="512"/>
    </row>
    <row r="301" spans="2:8" ht="15">
      <c r="B301" s="512">
        <v>1</v>
      </c>
      <c r="C301" s="519" t="s">
        <v>773</v>
      </c>
      <c r="D301" s="519" t="s">
        <v>774</v>
      </c>
      <c r="E301" s="522" t="s">
        <v>775</v>
      </c>
      <c r="F301" s="514">
        <v>35</v>
      </c>
      <c r="G301" s="515">
        <v>0.57730063924529862</v>
      </c>
      <c r="H301" s="516">
        <v>6.1854962988619748E-2</v>
      </c>
    </row>
    <row r="302" spans="2:8" ht="15">
      <c r="B302" s="512">
        <v>2</v>
      </c>
      <c r="C302" s="519" t="s">
        <v>776</v>
      </c>
      <c r="D302" s="519" t="s">
        <v>777</v>
      </c>
      <c r="E302" s="522" t="s">
        <v>775</v>
      </c>
      <c r="F302" s="514">
        <v>547</v>
      </c>
      <c r="G302" s="515">
        <v>0.49711036659223123</v>
      </c>
      <c r="H302" s="516">
        <v>5.3262964279788924E-2</v>
      </c>
    </row>
    <row r="303" spans="2:8" ht="15">
      <c r="B303" s="512">
        <v>3</v>
      </c>
      <c r="C303" s="521" t="s">
        <v>778</v>
      </c>
      <c r="D303" s="522" t="s">
        <v>779</v>
      </c>
      <c r="E303" s="522" t="s">
        <v>775</v>
      </c>
      <c r="F303" s="514">
        <v>339</v>
      </c>
      <c r="G303" s="515">
        <v>0.29677417631332437</v>
      </c>
      <c r="H303" s="516">
        <v>3.179791332958979E-2</v>
      </c>
    </row>
    <row r="304" spans="2:8" ht="15">
      <c r="B304" s="512"/>
      <c r="C304" s="512"/>
      <c r="D304" s="512"/>
      <c r="E304" s="512"/>
      <c r="F304" s="514"/>
      <c r="G304" s="515"/>
      <c r="H304" s="512"/>
    </row>
    <row r="305" spans="2:8" ht="15">
      <c r="B305" s="512"/>
      <c r="C305" s="513" t="s">
        <v>780</v>
      </c>
      <c r="D305" s="512"/>
      <c r="E305" s="512"/>
      <c r="F305" s="514"/>
      <c r="G305" s="515"/>
      <c r="H305" s="512"/>
    </row>
    <row r="306" spans="2:8" ht="15">
      <c r="B306" s="512">
        <v>1</v>
      </c>
      <c r="C306" s="519" t="s">
        <v>781</v>
      </c>
      <c r="D306" s="528" t="s">
        <v>749</v>
      </c>
      <c r="E306" s="529" t="s">
        <v>782</v>
      </c>
      <c r="F306" s="524" t="s">
        <v>749</v>
      </c>
      <c r="G306" s="515">
        <v>0.52584239505821173</v>
      </c>
      <c r="H306" s="518">
        <v>5.6341461749797872E-2</v>
      </c>
    </row>
    <row r="307" spans="2:8" ht="15">
      <c r="B307" s="512">
        <v>2</v>
      </c>
      <c r="C307" s="523" t="s">
        <v>783</v>
      </c>
      <c r="D307" s="528" t="s">
        <v>749</v>
      </c>
      <c r="E307" s="529" t="s">
        <v>782</v>
      </c>
      <c r="F307" s="524" t="s">
        <v>749</v>
      </c>
      <c r="G307" s="515">
        <v>0.33254067929606879</v>
      </c>
      <c r="H307" s="518">
        <v>3.5630120619576829E-2</v>
      </c>
    </row>
    <row r="308" spans="2:8" ht="15">
      <c r="B308" s="512">
        <v>3</v>
      </c>
      <c r="C308" s="523" t="s">
        <v>784</v>
      </c>
      <c r="D308" s="528" t="s">
        <v>749</v>
      </c>
      <c r="E308" s="529" t="s">
        <v>782</v>
      </c>
      <c r="F308" s="524" t="s">
        <v>749</v>
      </c>
      <c r="G308" s="515">
        <v>0.33254067929606862</v>
      </c>
      <c r="H308" s="518">
        <v>3.5630120619576822E-2</v>
      </c>
    </row>
    <row r="309" spans="2:8" ht="15">
      <c r="B309" s="512">
        <v>4</v>
      </c>
      <c r="C309" s="521" t="s">
        <v>785</v>
      </c>
      <c r="D309" s="528" t="s">
        <v>749</v>
      </c>
      <c r="E309" s="529" t="s">
        <v>782</v>
      </c>
      <c r="F309" s="524" t="s">
        <v>749</v>
      </c>
      <c r="G309" s="515">
        <v>0.28290072477057526</v>
      </c>
      <c r="H309" s="518">
        <v>3.0311440297405044E-2</v>
      </c>
    </row>
    <row r="310" spans="2:8" ht="15">
      <c r="B310" s="512"/>
      <c r="C310" s="512"/>
      <c r="D310" s="512"/>
      <c r="E310" s="512"/>
      <c r="F310" s="514"/>
      <c r="G310" s="515"/>
      <c r="H310" s="512"/>
    </row>
    <row r="311" spans="2:8" ht="15">
      <c r="B311" s="512"/>
      <c r="C311" s="525" t="s">
        <v>786</v>
      </c>
      <c r="D311" s="517"/>
      <c r="E311" s="517"/>
      <c r="F311" s="514"/>
      <c r="G311" s="515">
        <v>59.454433368906223</v>
      </c>
      <c r="H311" s="518">
        <v>6.3702541198476625</v>
      </c>
    </row>
    <row r="312" spans="2:8" ht="15">
      <c r="B312" s="512"/>
      <c r="C312" s="512"/>
      <c r="D312" s="512"/>
      <c r="E312" s="512"/>
      <c r="F312" s="514"/>
      <c r="G312" s="515"/>
      <c r="H312" s="512"/>
    </row>
    <row r="313" spans="2:8" ht="15">
      <c r="B313" s="512"/>
      <c r="C313" s="513" t="s">
        <v>787</v>
      </c>
      <c r="D313" s="512"/>
      <c r="E313" s="512"/>
      <c r="F313" s="514"/>
      <c r="G313" s="515"/>
      <c r="H313" s="512"/>
    </row>
    <row r="314" spans="2:8" ht="15">
      <c r="B314" s="512">
        <v>1</v>
      </c>
      <c r="C314" s="517" t="s">
        <v>788</v>
      </c>
      <c r="D314" s="517"/>
      <c r="E314" s="517"/>
      <c r="F314" s="514"/>
      <c r="G314" s="515">
        <v>13.695441975207862</v>
      </c>
      <c r="H314" s="518">
        <v>1.4674001705536313</v>
      </c>
    </row>
    <row r="315" spans="2:8" ht="15">
      <c r="B315" s="512"/>
      <c r="C315" s="512"/>
      <c r="D315" s="512"/>
      <c r="E315" s="512"/>
      <c r="F315" s="514"/>
      <c r="G315" s="515"/>
      <c r="H315" s="516"/>
    </row>
    <row r="316" spans="2:8" ht="15">
      <c r="B316" s="512"/>
      <c r="C316" s="508" t="s">
        <v>14</v>
      </c>
      <c r="D316" s="508"/>
      <c r="E316" s="508"/>
      <c r="F316" s="509"/>
      <c r="G316" s="530">
        <v>933.3133694567282</v>
      </c>
      <c r="H316" s="531">
        <v>100</v>
      </c>
    </row>
  </sheetData>
  <mergeCells count="9">
    <mergeCell ref="B61:H61"/>
    <mergeCell ref="B62:H62"/>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B12" sqref="B12:G73"/>
    </sheetView>
  </sheetViews>
  <sheetFormatPr defaultColWidth="9.140625" defaultRowHeight="12.75"/>
  <cols>
    <col min="1" max="1" width="11.285156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8" width="9.140625" style="2" customWidth="1"/>
    <col min="9" max="16384" width="9.140625" style="2"/>
  </cols>
  <sheetData>
    <row r="1" spans="1:7" ht="18.75" customHeight="1">
      <c r="B1" s="452" t="s">
        <v>0</v>
      </c>
      <c r="C1" s="453"/>
      <c r="D1" s="453"/>
      <c r="E1" s="453"/>
      <c r="F1" s="453"/>
      <c r="G1" s="454"/>
    </row>
    <row r="2" spans="1:7">
      <c r="B2" s="3"/>
      <c r="C2" s="4"/>
      <c r="D2" s="4"/>
      <c r="E2" s="4"/>
      <c r="F2" s="4"/>
      <c r="G2" s="41"/>
    </row>
    <row r="3" spans="1:7" ht="14.25" customHeight="1">
      <c r="B3" s="455" t="s">
        <v>1</v>
      </c>
      <c r="C3" s="456"/>
      <c r="D3" s="456"/>
      <c r="E3" s="456"/>
      <c r="F3" s="456"/>
      <c r="G3" s="457"/>
    </row>
    <row r="4" spans="1:7" ht="15" customHeight="1">
      <c r="B4" s="455" t="s">
        <v>2</v>
      </c>
      <c r="C4" s="456"/>
      <c r="D4" s="456"/>
      <c r="E4" s="456"/>
      <c r="F4" s="456"/>
      <c r="G4" s="457"/>
    </row>
    <row r="5" spans="1:7" ht="15" customHeight="1">
      <c r="B5" s="458" t="s">
        <v>90</v>
      </c>
      <c r="C5" s="459"/>
      <c r="D5" s="459"/>
      <c r="E5" s="459"/>
      <c r="F5" s="459"/>
      <c r="G5" s="460"/>
    </row>
    <row r="6" spans="1:7" ht="15" customHeight="1">
      <c r="B6" s="458"/>
      <c r="C6" s="459"/>
      <c r="D6" s="459"/>
      <c r="E6" s="459"/>
      <c r="F6" s="459"/>
      <c r="G6" s="460"/>
    </row>
    <row r="7" spans="1:7">
      <c r="B7" s="3"/>
      <c r="C7" s="4"/>
      <c r="D7" s="4"/>
      <c r="E7" s="4"/>
      <c r="F7" s="4"/>
      <c r="G7" s="41"/>
    </row>
    <row r="8" spans="1:7" ht="12.75" customHeight="1">
      <c r="B8" s="500" t="s">
        <v>150</v>
      </c>
      <c r="C8" s="501"/>
      <c r="D8" s="501"/>
      <c r="E8" s="501"/>
      <c r="F8" s="501"/>
      <c r="G8" s="502"/>
    </row>
    <row r="9" spans="1:7">
      <c r="B9" s="3"/>
      <c r="C9" s="4"/>
      <c r="D9" s="42"/>
      <c r="E9" s="42"/>
      <c r="F9" s="4"/>
      <c r="G9" s="41"/>
    </row>
    <row r="10" spans="1:7" ht="14.25" customHeight="1">
      <c r="B10" s="486" t="str">
        <f>"Monthly Portfolio Statement of the Quantum Gold Savings Fund for the period ended "&amp;TEXT(Index!C23,"mmmmmmmmmm dd, yyyy")</f>
        <v>Monthly Portfolio Statement of the Quantum Gold Savings Fund for the period ended June 30, 2016</v>
      </c>
      <c r="C10" s="499"/>
      <c r="D10" s="487"/>
      <c r="E10" s="487"/>
      <c r="F10" s="487"/>
      <c r="G10" s="488"/>
    </row>
    <row r="11" spans="1:7" ht="12" customHeight="1" thickBot="1">
      <c r="B11" s="66"/>
      <c r="C11" s="37"/>
      <c r="D11" s="116"/>
      <c r="E11" s="116"/>
      <c r="F11" s="37"/>
      <c r="G11" s="117"/>
    </row>
    <row r="12" spans="1:7" s="247" customFormat="1" ht="24.75" customHeight="1">
      <c r="B12" s="231" t="s">
        <v>30</v>
      </c>
      <c r="C12" s="232" t="s">
        <v>87</v>
      </c>
      <c r="D12" s="233" t="s">
        <v>98</v>
      </c>
      <c r="E12" s="232" t="s">
        <v>5</v>
      </c>
      <c r="F12" s="235" t="s">
        <v>149</v>
      </c>
      <c r="G12" s="236" t="s">
        <v>6</v>
      </c>
    </row>
    <row r="13" spans="1:7">
      <c r="B13" s="46"/>
      <c r="C13" s="47"/>
      <c r="D13" s="130"/>
      <c r="E13" s="47"/>
      <c r="F13" s="47"/>
      <c r="G13" s="48"/>
    </row>
    <row r="14" spans="1:7">
      <c r="A14" s="2" t="s">
        <v>166</v>
      </c>
      <c r="B14" s="46"/>
      <c r="C14" s="49" t="s">
        <v>180</v>
      </c>
      <c r="D14" s="130"/>
      <c r="E14" s="49"/>
      <c r="F14" s="49"/>
      <c r="G14" s="50"/>
    </row>
    <row r="15" spans="1:7">
      <c r="B15" s="46"/>
      <c r="C15" s="49"/>
      <c r="D15" s="130"/>
      <c r="E15" s="49"/>
      <c r="F15" s="49"/>
      <c r="G15" s="50"/>
    </row>
    <row r="16" spans="1:7">
      <c r="A16" s="2" t="s">
        <v>262</v>
      </c>
      <c r="B16" s="46">
        <v>1</v>
      </c>
      <c r="C16" s="10" t="s">
        <v>151</v>
      </c>
      <c r="D16" s="130" t="s">
        <v>139</v>
      </c>
      <c r="E16" s="118">
        <v>90442</v>
      </c>
      <c r="F16" s="111">
        <v>1243.4000000000001</v>
      </c>
      <c r="G16" s="16">
        <v>0.99780000000000002</v>
      </c>
    </row>
    <row r="17" spans="1:7" ht="12" customHeight="1">
      <c r="B17" s="46"/>
      <c r="C17" s="14"/>
      <c r="D17" s="14"/>
      <c r="E17" s="119"/>
      <c r="F17" s="15"/>
      <c r="G17" s="51"/>
    </row>
    <row r="18" spans="1:7" s="24" customFormat="1">
      <c r="B18" s="52"/>
      <c r="C18" s="21" t="s">
        <v>88</v>
      </c>
      <c r="D18" s="21"/>
      <c r="E18" s="120"/>
      <c r="F18" s="53">
        <v>1243.4000000000001</v>
      </c>
      <c r="G18" s="59">
        <v>0.99780000000000002</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207" t="s">
        <v>9</v>
      </c>
      <c r="F22" s="207" t="s">
        <v>9</v>
      </c>
      <c r="G22" s="208" t="s">
        <v>9</v>
      </c>
    </row>
    <row r="23" spans="1:7" s="24" customFormat="1">
      <c r="B23" s="56" t="s">
        <v>33</v>
      </c>
      <c r="C23" s="21" t="s">
        <v>11</v>
      </c>
      <c r="D23" s="21"/>
      <c r="E23" s="207" t="s">
        <v>9</v>
      </c>
      <c r="F23" s="207" t="s">
        <v>9</v>
      </c>
      <c r="G23" s="208" t="s">
        <v>9</v>
      </c>
    </row>
    <row r="24" spans="1:7" s="24" customFormat="1">
      <c r="B24" s="56" t="s">
        <v>34</v>
      </c>
      <c r="C24" s="9" t="s">
        <v>13</v>
      </c>
      <c r="D24" s="9"/>
      <c r="E24" s="207" t="s">
        <v>9</v>
      </c>
      <c r="F24" s="207" t="s">
        <v>9</v>
      </c>
      <c r="G24" s="208"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357</v>
      </c>
      <c r="B29" s="56" t="s">
        <v>32</v>
      </c>
      <c r="C29" s="9" t="s">
        <v>82</v>
      </c>
      <c r="D29" s="9"/>
      <c r="E29" s="57"/>
      <c r="F29" s="163">
        <v>1.45</v>
      </c>
      <c r="G29" s="59">
        <v>1.1999999999999999E-3</v>
      </c>
    </row>
    <row r="30" spans="1:7" s="24" customFormat="1">
      <c r="B30" s="46"/>
      <c r="C30" s="21"/>
      <c r="D30" s="21"/>
      <c r="E30" s="21"/>
      <c r="F30" s="54"/>
      <c r="G30" s="55"/>
    </row>
    <row r="31" spans="1:7" s="24" customFormat="1">
      <c r="B31" s="46"/>
      <c r="C31" s="99" t="s">
        <v>83</v>
      </c>
      <c r="D31" s="99"/>
      <c r="E31" s="21"/>
      <c r="F31" s="54"/>
      <c r="G31" s="55"/>
    </row>
    <row r="32" spans="1:7">
      <c r="B32" s="46"/>
      <c r="C32" s="14" t="s">
        <v>35</v>
      </c>
      <c r="D32" s="14"/>
      <c r="E32" s="21"/>
      <c r="F32" s="283">
        <v>1.2800000000000182</v>
      </c>
      <c r="G32" s="59">
        <v>9.9999999999997985E-4</v>
      </c>
    </row>
    <row r="33" spans="1:7">
      <c r="B33" s="46"/>
      <c r="C33" s="21"/>
      <c r="D33" s="21"/>
      <c r="E33" s="21"/>
      <c r="F33" s="15"/>
      <c r="G33" s="51"/>
    </row>
    <row r="34" spans="1:7">
      <c r="A34" s="2" t="s">
        <v>263</v>
      </c>
      <c r="B34" s="46"/>
      <c r="C34" s="121" t="s">
        <v>14</v>
      </c>
      <c r="D34" s="121"/>
      <c r="E34" s="60"/>
      <c r="F34" s="163">
        <v>1246.1300000000001</v>
      </c>
      <c r="G34" s="59">
        <v>1</v>
      </c>
    </row>
    <row r="35" spans="1:7" ht="13.5" thickBot="1">
      <c r="B35" s="131"/>
      <c r="C35" s="132"/>
      <c r="D35" s="132"/>
      <c r="E35" s="132"/>
      <c r="F35" s="133"/>
      <c r="G35" s="134"/>
    </row>
    <row r="36" spans="1:7">
      <c r="B36" s="29"/>
      <c r="C36" s="30"/>
      <c r="D36" s="30"/>
      <c r="E36" s="30"/>
      <c r="F36" s="31"/>
      <c r="G36" s="135"/>
    </row>
    <row r="37" spans="1:7">
      <c r="B37" s="6" t="s">
        <v>15</v>
      </c>
      <c r="C37" s="42"/>
      <c r="D37" s="42"/>
      <c r="E37" s="42"/>
      <c r="F37" s="62"/>
      <c r="G37" s="41"/>
    </row>
    <row r="38" spans="1:7" ht="13.5" customHeight="1">
      <c r="B38" s="33" t="s">
        <v>16</v>
      </c>
      <c r="C38" s="483" t="s">
        <v>372</v>
      </c>
      <c r="D38" s="483"/>
      <c r="E38" s="483"/>
      <c r="F38" s="483"/>
      <c r="G38" s="128"/>
    </row>
    <row r="39" spans="1:7" ht="14.25" customHeight="1">
      <c r="B39" s="33" t="s">
        <v>17</v>
      </c>
      <c r="C39" s="110" t="s">
        <v>36</v>
      </c>
      <c r="D39" s="110"/>
      <c r="E39" s="287"/>
      <c r="F39" s="110"/>
      <c r="G39" s="35"/>
    </row>
    <row r="40" spans="1:7" s="184" customFormat="1" ht="25.5">
      <c r="B40" s="34"/>
      <c r="C40" s="368" t="s">
        <v>20</v>
      </c>
      <c r="D40" s="365" t="s">
        <v>373</v>
      </c>
      <c r="E40" s="299"/>
      <c r="F40" s="361"/>
      <c r="G40" s="183"/>
    </row>
    <row r="41" spans="1:7">
      <c r="A41" s="2" t="s">
        <v>248</v>
      </c>
      <c r="B41" s="33"/>
      <c r="C41" s="369" t="s">
        <v>21</v>
      </c>
      <c r="D41" s="367">
        <v>12.853</v>
      </c>
      <c r="E41" s="110"/>
      <c r="F41" s="359"/>
      <c r="G41" s="141"/>
    </row>
    <row r="42" spans="1:7">
      <c r="B42" s="63" t="s">
        <v>18</v>
      </c>
      <c r="C42" s="287" t="s">
        <v>385</v>
      </c>
      <c r="D42" s="298"/>
      <c r="E42" s="298"/>
      <c r="F42" s="110"/>
      <c r="G42" s="177"/>
    </row>
    <row r="43" spans="1:7">
      <c r="B43" s="64" t="s">
        <v>23</v>
      </c>
      <c r="C43" s="483" t="s">
        <v>375</v>
      </c>
      <c r="D43" s="483"/>
      <c r="E43" s="483"/>
      <c r="F43" s="110"/>
      <c r="G43" s="35"/>
    </row>
    <row r="44" spans="1:7" ht="27" customHeight="1">
      <c r="B44" s="34" t="s">
        <v>24</v>
      </c>
      <c r="C44" s="484" t="s">
        <v>401</v>
      </c>
      <c r="D44" s="484"/>
      <c r="E44" s="484"/>
      <c r="F44" s="484"/>
      <c r="G44" s="35"/>
    </row>
    <row r="45" spans="1:7" ht="12" customHeight="1">
      <c r="B45" s="109" t="s">
        <v>25</v>
      </c>
      <c r="C45" s="110" t="s">
        <v>190</v>
      </c>
      <c r="D45" s="359"/>
      <c r="E45" s="359"/>
      <c r="F45" s="359"/>
      <c r="G45" s="35"/>
    </row>
    <row r="46" spans="1:7">
      <c r="B46" s="109" t="s">
        <v>26</v>
      </c>
      <c r="C46" s="1" t="s">
        <v>359</v>
      </c>
      <c r="D46" s="359"/>
      <c r="E46" s="359"/>
      <c r="F46" s="359"/>
      <c r="G46" s="35"/>
    </row>
    <row r="47" spans="1:7">
      <c r="B47" s="109" t="s">
        <v>27</v>
      </c>
      <c r="C47" s="110" t="s">
        <v>191</v>
      </c>
      <c r="D47" s="359"/>
      <c r="E47" s="359"/>
      <c r="F47" s="359"/>
      <c r="G47" s="35"/>
    </row>
    <row r="48" spans="1:7">
      <c r="B48" s="109" t="s">
        <v>37</v>
      </c>
      <c r="C48" s="110" t="s">
        <v>192</v>
      </c>
      <c r="D48" s="359"/>
      <c r="E48" s="359"/>
      <c r="F48" s="359"/>
      <c r="G48" s="35"/>
    </row>
    <row r="49" spans="2:7">
      <c r="B49" s="109" t="s">
        <v>53</v>
      </c>
      <c r="C49" s="1" t="s">
        <v>402</v>
      </c>
      <c r="D49" s="359"/>
      <c r="E49" s="359"/>
      <c r="F49" s="359"/>
      <c r="G49" s="35"/>
    </row>
    <row r="50" spans="2:7" ht="17.25" customHeight="1">
      <c r="B50" s="109"/>
      <c r="C50" s="110"/>
      <c r="D50" s="359"/>
      <c r="E50" s="359"/>
      <c r="F50" s="359"/>
      <c r="G50" s="35"/>
    </row>
    <row r="51" spans="2:7" ht="17.25" customHeight="1">
      <c r="B51" s="80" t="s">
        <v>47</v>
      </c>
      <c r="C51" s="110" t="s">
        <v>48</v>
      </c>
      <c r="D51" s="285"/>
      <c r="E51" s="285"/>
      <c r="F51" s="285"/>
      <c r="G51" s="128"/>
    </row>
    <row r="52" spans="2:7" ht="17.25" customHeight="1" thickBot="1">
      <c r="B52" s="122"/>
      <c r="C52" s="123"/>
      <c r="D52" s="123"/>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2016-07-18T13:08:54Z</dcterms:modified>
</cp:coreProperties>
</file>