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NAV\2026-2027\Portfolio prior 2015\2013\"/>
    </mc:Choice>
  </mc:AlternateContent>
  <xr:revisionPtr revIDLastSave="0" documentId="13_ncr:1_{F1ED2AA3-5F16-46EC-A627-2FB283172B82}" xr6:coauthVersionLast="47" xr6:coauthVersionMax="47" xr10:uidLastSave="{00000000-0000-0000-0000-000000000000}"/>
  <bookViews>
    <workbookView xWindow="-110" yWindow="-110" windowWidth="19420" windowHeight="10300" xr2:uid="{00000000-000D-0000-FFFF-FFFF00000000}"/>
  </bookViews>
  <sheets>
    <sheet name="Index" sheetId="12" r:id="rId1"/>
    <sheet name="QLTEF" sheetId="7" r:id="rId2"/>
    <sheet name="QLF" sheetId="9" r:id="rId3"/>
    <sheet name="QGF" sheetId="5" r:id="rId4"/>
    <sheet name="QIF" sheetId="6" r:id="rId5"/>
    <sheet name="QTSF" sheetId="8" r:id="rId6"/>
    <sheet name="QEFOF" sheetId="4" r:id="rId7"/>
    <sheet name="QGSF" sheetId="10" r:id="rId8"/>
    <sheet name="QMAF" sheetId="11" r:id="rId9"/>
  </sheets>
  <externalReferences>
    <externalReference r:id="rId10"/>
    <externalReference r:id="rId11"/>
  </externalReferences>
  <definedNames>
    <definedName name="_Fill" localSheetId="0" hidden="1">[1]PANDU!#REF!</definedName>
    <definedName name="_Fill" localSheetId="8" hidden="1">[1]PANDU!#REF!</definedName>
    <definedName name="_Fill" hidden="1">[1]PANDU!#REF!</definedName>
    <definedName name="_xlnm._FilterDatabase" localSheetId="6" hidden="1">QEFOF!$A$14:$F$20</definedName>
    <definedName name="_xlnm._FilterDatabase" localSheetId="4" hidden="1">QIF!$A$17:$G$67</definedName>
    <definedName name="_xlnm._FilterDatabase" localSheetId="2" hidden="1">QLF!$A$34:$G$39</definedName>
    <definedName name="_xlnm._FilterDatabase" localSheetId="1" hidden="1">QLTEF!$A$17:$G$45</definedName>
    <definedName name="_xlnm._FilterDatabase" localSheetId="5" hidden="1">QTSF!$A$17:$G$44</definedName>
    <definedName name="_Key1" localSheetId="0" hidden="1">'[2]G-Sec Yld'!#REF!</definedName>
    <definedName name="_Key1" localSheetId="8" hidden="1">'[2]G-Sec Yld'!#REF!</definedName>
    <definedName name="_Key1" hidden="1">'[2]G-Sec Yld'!#REF!</definedName>
    <definedName name="_Key2" localSheetId="0" hidden="1">'[2]G-Sec Yld'!#REF!</definedName>
    <definedName name="_Key2" localSheetId="8" hidden="1">'[2]G-Sec Yld'!#REF!</definedName>
    <definedName name="_Key2" hidden="1">'[2]G-Sec Yld'!#REF!</definedName>
    <definedName name="_Order1" hidden="1">255</definedName>
    <definedName name="_Order2" hidden="1">255</definedName>
    <definedName name="_Sort" localSheetId="8" hidden="1">'[2]G-Sec Yld'!#REF!</definedName>
    <definedName name="_Sort" hidden="1">'[2]G-Sec Yld'!#REF!</definedName>
    <definedName name="BLPH4" localSheetId="8" hidden="1">#REF!</definedName>
    <definedName name="BLPH4" hidden="1">#REF!</definedName>
    <definedName name="Index">Index!$C$11</definedName>
    <definedName name="_xlnm.Print_Area" localSheetId="3">QGF!$A$1:$E$56</definedName>
    <definedName name="_xlnm.Print_Area" localSheetId="2">QLF!$A$1:$G$78</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Z_56F0C1EE_4A2F_4255_8E38_04C2B2533E00_.wvu.PrintArea" localSheetId="3" hidden="1">QGF!$D$12:$E$32</definedName>
    <definedName name="Z_56F0C1EE_4A2F_4255_8E38_04C2B2533E00_.wvu.Rows" localSheetId="3" hidden="1">QGF!#REF!</definedName>
    <definedName name="Z_56F0C1EE_4A2F_4255_8E38_04C2B2533E00_.wvu.Rows" localSheetId="4" hidden="1">QIF!#REF!</definedName>
    <definedName name="Z_56F0C1EE_4A2F_4255_8E38_04C2B2533E00_.wvu.Rows" localSheetId="1" hidden="1">QLTEF!#REF!</definedName>
    <definedName name="Z_56F0C1EE_4A2F_4255_8E38_04C2B2533E00_.wvu.Rows" localSheetId="5" hidden="1">QTSF!#REF!</definedName>
    <definedName name="Z_63CF9BA8_D654_4B70_88AB_B1B5D2DDFC5F_.wvu.PrintArea" localSheetId="3" hidden="1">QGF!$D$12:$E$32</definedName>
    <definedName name="Z_63CF9BA8_D654_4B70_88AB_B1B5D2DDFC5F_.wvu.Rows" localSheetId="3" hidden="1">QGF!#REF!</definedName>
    <definedName name="Z_63CF9BA8_D654_4B70_88AB_B1B5D2DDFC5F_.wvu.Rows" localSheetId="4" hidden="1">QIF!#REF!</definedName>
    <definedName name="Z_63CF9BA8_D654_4B70_88AB_B1B5D2DDFC5F_.wvu.Rows" localSheetId="1" hidden="1">QLTEF!#REF!</definedName>
    <definedName name="Z_63CF9BA8_D654_4B70_88AB_B1B5D2DDFC5F_.wvu.Rows" localSheetId="5" hidden="1">QTSF!#REF!</definedName>
    <definedName name="Z_D4B24DE5_C236_4AE5_A6F4_EFEC972ABFF3_.wvu.PrintArea" localSheetId="3" hidden="1">QGF!$D$12:$E$32</definedName>
    <definedName name="Z_D4B24DE5_C236_4AE5_A6F4_EFEC972ABFF3_.wvu.Rows" localSheetId="3" hidden="1">QGF!#REF!</definedName>
    <definedName name="Z_D4B24DE5_C236_4AE5_A6F4_EFEC972ABFF3_.wvu.Rows" localSheetId="4" hidden="1">QIF!#REF!</definedName>
    <definedName name="Z_D4B24DE5_C236_4AE5_A6F4_EFEC972ABFF3_.wvu.Rows" localSheetId="1" hidden="1">QLTEF!#REF!</definedName>
    <definedName name="Z_D4B24DE5_C236_4AE5_A6F4_EFEC972ABFF3_.wvu.Rows" localSheetId="5" hidden="1">QTSF!#REF!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9" l="1"/>
  <c r="F49" i="7" l="1"/>
  <c r="F48" i="8"/>
  <c r="A36" i="9" l="1"/>
  <c r="A37" i="9" s="1"/>
  <c r="A38" i="9" s="1"/>
  <c r="A39" i="9" s="1"/>
  <c r="F72" i="6" l="1"/>
  <c r="F87" i="6" s="1"/>
  <c r="G19" i="6" l="1"/>
  <c r="G23" i="6"/>
  <c r="G28" i="6"/>
  <c r="G32" i="6"/>
  <c r="G36" i="6"/>
  <c r="G40" i="6"/>
  <c r="G44" i="6"/>
  <c r="G48" i="6"/>
  <c r="G52" i="6"/>
  <c r="G56" i="6"/>
  <c r="G60" i="6"/>
  <c r="G64" i="6"/>
  <c r="G18" i="6"/>
  <c r="G22" i="6"/>
  <c r="G27" i="6"/>
  <c r="G31" i="6"/>
  <c r="G35" i="6"/>
  <c r="G39" i="6"/>
  <c r="G43" i="6"/>
  <c r="G47" i="6"/>
  <c r="G51" i="6"/>
  <c r="G59" i="6"/>
  <c r="G67" i="6"/>
  <c r="G21" i="6"/>
  <c r="G54" i="6"/>
  <c r="G62" i="6"/>
  <c r="G26" i="6"/>
  <c r="G20" i="6"/>
  <c r="G24" i="6"/>
  <c r="G29" i="6"/>
  <c r="G33" i="6"/>
  <c r="G37" i="6"/>
  <c r="G41" i="6"/>
  <c r="G45" i="6"/>
  <c r="G49" i="6"/>
  <c r="G53" i="6"/>
  <c r="G57" i="6"/>
  <c r="G61" i="6"/>
  <c r="G65" i="6"/>
  <c r="G55" i="6"/>
  <c r="G63" i="6"/>
  <c r="G25" i="6"/>
  <c r="G30" i="6"/>
  <c r="G34" i="6"/>
  <c r="G38" i="6"/>
  <c r="G42" i="6"/>
  <c r="G46" i="6"/>
  <c r="G50" i="6"/>
  <c r="G58" i="6"/>
  <c r="G66" i="6"/>
  <c r="F41" i="9"/>
  <c r="F68" i="7" l="1"/>
  <c r="G44" i="7" l="1"/>
  <c r="G24" i="7"/>
  <c r="G33" i="7"/>
  <c r="G21" i="7"/>
  <c r="G42" i="7"/>
  <c r="G38" i="7"/>
  <c r="G30" i="7"/>
  <c r="G22" i="7"/>
  <c r="G43" i="7"/>
  <c r="G39" i="7"/>
  <c r="G35" i="7"/>
  <c r="G31" i="7"/>
  <c r="G27" i="7"/>
  <c r="G23" i="7"/>
  <c r="G19" i="7"/>
  <c r="G40" i="7"/>
  <c r="G36" i="7"/>
  <c r="G32" i="7"/>
  <c r="G28" i="7"/>
  <c r="G20" i="7"/>
  <c r="G45" i="7"/>
  <c r="G41" i="7"/>
  <c r="G37" i="7"/>
  <c r="G29" i="7"/>
  <c r="G25" i="7"/>
  <c r="G63" i="7"/>
  <c r="G34" i="7"/>
  <c r="G26" i="7"/>
  <c r="G18" i="7"/>
  <c r="E24" i="11"/>
  <c r="E43" i="11" l="1"/>
  <c r="E22" i="4"/>
  <c r="F38" i="11" l="1"/>
  <c r="F41" i="11"/>
  <c r="F16" i="11"/>
  <c r="F21" i="11"/>
  <c r="F17" i="11"/>
  <c r="F22" i="11"/>
  <c r="E41" i="4"/>
  <c r="F67" i="8"/>
  <c r="F36" i="4" l="1"/>
  <c r="F39" i="4"/>
  <c r="F17" i="4"/>
  <c r="F20" i="4"/>
  <c r="F16" i="4"/>
  <c r="F18" i="4"/>
  <c r="F19" i="4"/>
  <c r="F15" i="4"/>
  <c r="G62" i="8"/>
  <c r="G41" i="8"/>
  <c r="G37" i="8"/>
  <c r="G33" i="8"/>
  <c r="G29" i="8"/>
  <c r="G25" i="8"/>
  <c r="G21" i="8"/>
  <c r="G34" i="8"/>
  <c r="G26" i="8"/>
  <c r="G18" i="8"/>
  <c r="G39" i="8"/>
  <c r="G31" i="8"/>
  <c r="G19" i="8"/>
  <c r="G44" i="8"/>
  <c r="G40" i="8"/>
  <c r="G36" i="8"/>
  <c r="G32" i="8"/>
  <c r="G28" i="8"/>
  <c r="G24" i="8"/>
  <c r="G20" i="8"/>
  <c r="G42" i="8"/>
  <c r="G38" i="8"/>
  <c r="G30" i="8"/>
  <c r="G22" i="8"/>
  <c r="G43" i="8"/>
  <c r="G35" i="8"/>
  <c r="G27" i="8"/>
  <c r="G23" i="8"/>
  <c r="D39" i="5" l="1"/>
  <c r="E17" i="5" l="1"/>
  <c r="E15" i="5"/>
  <c r="E34" i="5"/>
  <c r="E16" i="5"/>
  <c r="F31" i="9"/>
  <c r="F45" i="9" s="1"/>
  <c r="F50" i="9" s="1"/>
  <c r="G17" i="9" l="1"/>
  <c r="G23" i="9" s="1"/>
  <c r="G43" i="9" l="1"/>
  <c r="G36" i="9"/>
  <c r="G28" i="9"/>
  <c r="G37" i="9"/>
  <c r="G29" i="9"/>
  <c r="G38" i="9"/>
  <c r="G39" i="9"/>
  <c r="G35" i="9"/>
  <c r="G41" i="9" l="1"/>
  <c r="G72" i="6" l="1"/>
  <c r="G87" i="6" l="1"/>
  <c r="E20" i="5" l="1"/>
  <c r="E39" i="5" s="1"/>
  <c r="F22" i="4" l="1"/>
  <c r="G48" i="8"/>
  <c r="G67" i="8" s="1"/>
  <c r="F24" i="11" l="1"/>
  <c r="F43" i="11" s="1"/>
  <c r="E18" i="10"/>
  <c r="E36" i="10" l="1"/>
  <c r="F41" i="4"/>
  <c r="F31" i="10" l="1"/>
  <c r="F15" i="10"/>
  <c r="F18" i="10" s="1"/>
  <c r="F34" i="10"/>
  <c r="G31" i="9"/>
  <c r="G45" i="9" s="1"/>
  <c r="G50" i="9" s="1"/>
  <c r="G49" i="7"/>
  <c r="G68" i="7" l="1"/>
  <c r="F36" i="10"/>
  <c r="A19" i="7"/>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18" i="6"/>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18" i="8"/>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alcChain>
</file>

<file path=xl/sharedStrings.xml><?xml version="1.0" encoding="utf-8"?>
<sst xmlns="http://schemas.openxmlformats.org/spreadsheetml/2006/main" count="987" uniqueCount="374">
  <si>
    <t>Quantum Mutual Fund</t>
  </si>
  <si>
    <t>Quantum Asset Management Company Private Limited</t>
  </si>
  <si>
    <r>
      <t xml:space="preserve">Registered Office: </t>
    </r>
    <r>
      <rPr>
        <sz val="10"/>
        <rFont val="Arial"/>
        <family val="2"/>
      </rPr>
      <t>505, Regent Chambers, 5th Floor, Nariman Point, Mumbai-400 021</t>
    </r>
  </si>
  <si>
    <t>Sr.No.</t>
  </si>
  <si>
    <t>Name of Instrument</t>
  </si>
  <si>
    <t>Quantity</t>
  </si>
  <si>
    <t>% to NAV</t>
  </si>
  <si>
    <t>a)</t>
  </si>
  <si>
    <t>Total</t>
  </si>
  <si>
    <t>Listed /Awaiting listing on Stock Exchanges</t>
  </si>
  <si>
    <t>NIL</t>
  </si>
  <si>
    <t>b)</t>
  </si>
  <si>
    <t>Privately Placed/Unlisted</t>
  </si>
  <si>
    <t>c)</t>
  </si>
  <si>
    <t>Securitized Debt Instruments</t>
  </si>
  <si>
    <t>Grand Total</t>
  </si>
  <si>
    <t>Notes:</t>
  </si>
  <si>
    <t>(1)</t>
  </si>
  <si>
    <t>(2)</t>
  </si>
  <si>
    <r>
      <t xml:space="preserve">Total value and Percentage of illliquid Equity shares - </t>
    </r>
    <r>
      <rPr>
        <b/>
        <sz val="10"/>
        <rFont val="Arial"/>
        <family val="2"/>
      </rPr>
      <t>NIL</t>
    </r>
  </si>
  <si>
    <t>(3)</t>
  </si>
  <si>
    <t>Option wise per unit Net Asset Value are as follows:</t>
  </si>
  <si>
    <t xml:space="preserve">Option </t>
  </si>
  <si>
    <t>Growth Option</t>
  </si>
  <si>
    <t>Dividend Option</t>
  </si>
  <si>
    <t>(4)</t>
  </si>
  <si>
    <t>(5)</t>
  </si>
  <si>
    <t>(6)</t>
  </si>
  <si>
    <t>(7)</t>
  </si>
  <si>
    <t>(8)</t>
  </si>
  <si>
    <r>
      <t xml:space="preserve">Fixed Deposits - </t>
    </r>
    <r>
      <rPr>
        <b/>
        <sz val="10"/>
        <rFont val="Arial"/>
        <family val="2"/>
      </rPr>
      <t>NIL</t>
    </r>
  </si>
  <si>
    <t>*</t>
  </si>
  <si>
    <t>Top ten holdings</t>
  </si>
  <si>
    <t>Sr. No.</t>
  </si>
  <si>
    <t>GOLD</t>
  </si>
  <si>
    <t xml:space="preserve">       a)</t>
  </si>
  <si>
    <t xml:space="preserve">       b)</t>
  </si>
  <si>
    <t xml:space="preserve">       c)</t>
  </si>
  <si>
    <t>Net Receivable/(payable)</t>
  </si>
  <si>
    <r>
      <t>Option wise per unit Net Asset Value are as follows</t>
    </r>
    <r>
      <rPr>
        <b/>
        <sz val="10"/>
        <rFont val="Arial"/>
        <family val="2"/>
      </rPr>
      <t>:</t>
    </r>
  </si>
  <si>
    <t>(9)</t>
  </si>
  <si>
    <t>Industry +</t>
  </si>
  <si>
    <t>EQUITY &amp; EQUITY RELATED -</t>
  </si>
  <si>
    <t>Unlisted</t>
  </si>
  <si>
    <t>+</t>
  </si>
  <si>
    <t>Industry Classification as recommeded by AMFI</t>
  </si>
  <si>
    <t>Rating</t>
  </si>
  <si>
    <t>Net Receivable / (Payables)</t>
  </si>
  <si>
    <r>
      <t xml:space="preserve">Total value and Percentage of illliquid Securities - </t>
    </r>
    <r>
      <rPr>
        <b/>
        <sz val="10"/>
        <rFont val="Arial"/>
        <family val="2"/>
      </rPr>
      <t>NIL</t>
    </r>
  </si>
  <si>
    <t xml:space="preserve">Growth Option </t>
  </si>
  <si>
    <t>Daily Dividend Reinvestment Option</t>
  </si>
  <si>
    <t>Monthly Dividend Payout Option</t>
  </si>
  <si>
    <t>For Monthly Dividend Payout Option</t>
  </si>
  <si>
    <t>Record Date</t>
  </si>
  <si>
    <t>^</t>
  </si>
  <si>
    <t>Cash &amp; cash Equivalents</t>
  </si>
  <si>
    <t>Total of Debt Instrument</t>
  </si>
  <si>
    <t>Total of Gold</t>
  </si>
  <si>
    <t>Total of all Equity</t>
  </si>
  <si>
    <t>^ Cash &amp; cash Equivalents</t>
  </si>
  <si>
    <t>(10)</t>
  </si>
  <si>
    <r>
      <t xml:space="preserve">Total Commission Paid - </t>
    </r>
    <r>
      <rPr>
        <b/>
        <sz val="10"/>
        <rFont val="Arial"/>
        <family val="2"/>
      </rPr>
      <t>NIL</t>
    </r>
  </si>
  <si>
    <t>(11)</t>
  </si>
  <si>
    <t>Total of Mutual Funds</t>
  </si>
  <si>
    <t>MONEY MARKET INSTRUEMENTS</t>
  </si>
  <si>
    <t xml:space="preserve">DEBT INSTRUMENTS </t>
  </si>
  <si>
    <t xml:space="preserve">MONEY MARKET INSTRUEMENTS </t>
  </si>
  <si>
    <t>EQUITY &amp; EQUITY RELATED</t>
  </si>
  <si>
    <t>Option</t>
  </si>
  <si>
    <t>Individual</t>
  </si>
  <si>
    <t>Non Individual</t>
  </si>
  <si>
    <t>Maruti Suzuki India Ltd</t>
  </si>
  <si>
    <t>Voltas Ltd</t>
  </si>
  <si>
    <t>Tata Steel Ltd</t>
  </si>
  <si>
    <t>Axis Bank Ltd</t>
  </si>
  <si>
    <t>Bharti Airtel Ltd</t>
  </si>
  <si>
    <t>Auto</t>
  </si>
  <si>
    <t>Software</t>
  </si>
  <si>
    <t>Banks</t>
  </si>
  <si>
    <t>Finance</t>
  </si>
  <si>
    <t>Media &amp; Entertainment</t>
  </si>
  <si>
    <t>Oil</t>
  </si>
  <si>
    <t>Industrial Capital Goods</t>
  </si>
  <si>
    <t>Hotels</t>
  </si>
  <si>
    <t>Consumer Non Durables</t>
  </si>
  <si>
    <t>Transportation</t>
  </si>
  <si>
    <t>Cement</t>
  </si>
  <si>
    <t>Power</t>
  </si>
  <si>
    <t>Construction Project</t>
  </si>
  <si>
    <t>Ferrous Metals</t>
  </si>
  <si>
    <t>Telecom - Services</t>
  </si>
  <si>
    <t>ACC Ltd</t>
  </si>
  <si>
    <t>Mahindra &amp; Mahindra Ltd</t>
  </si>
  <si>
    <t>Bharat Heavy Electricals Ltd</t>
  </si>
  <si>
    <t>Kotak Mahindra Bank Ltd</t>
  </si>
  <si>
    <t>Hindalco Industries Ltd</t>
  </si>
  <si>
    <t>Grasim Industries Ltd</t>
  </si>
  <si>
    <t>Cipla Ltd</t>
  </si>
  <si>
    <t>Punjab National Bank</t>
  </si>
  <si>
    <t>Ambuja Cements Ltd</t>
  </si>
  <si>
    <t>Cairn India Ltd</t>
  </si>
  <si>
    <t>Jaiprakash Associates Ltd</t>
  </si>
  <si>
    <t>Ranbaxy Laboratories Ltd</t>
  </si>
  <si>
    <t>Petroleum Products</t>
  </si>
  <si>
    <t>Pharmaceuticals</t>
  </si>
  <si>
    <t>Gas</t>
  </si>
  <si>
    <t>Non - Ferrous Metals</t>
  </si>
  <si>
    <t>Construction</t>
  </si>
  <si>
    <t>Minerals/Mining</t>
  </si>
  <si>
    <t/>
  </si>
  <si>
    <t>DLF Ltd</t>
  </si>
  <si>
    <t>Total of Debt instruments</t>
  </si>
  <si>
    <t>DEBT INSTRUEMENTS</t>
  </si>
  <si>
    <t>Collateralised Borrowing &amp; Lending Obligation (CBLO) ^</t>
  </si>
  <si>
    <t>OTHERS</t>
  </si>
  <si>
    <t>Total of Money Market Instruments</t>
  </si>
  <si>
    <t>Ex Dividend NAV On Record Date (Rs.)</t>
  </si>
  <si>
    <r>
      <t xml:space="preserve">Investment in Fixed deposit  - </t>
    </r>
    <r>
      <rPr>
        <b/>
        <sz val="10"/>
        <rFont val="Arial"/>
        <family val="2"/>
      </rPr>
      <t>NIL</t>
    </r>
  </si>
  <si>
    <t>Total of Debt Instruments</t>
  </si>
  <si>
    <r>
      <t xml:space="preserve">Investment in Fixed Deposits - </t>
    </r>
    <r>
      <rPr>
        <b/>
        <sz val="10"/>
        <rFont val="Arial"/>
        <family val="2"/>
      </rPr>
      <t>NIL</t>
    </r>
  </si>
  <si>
    <t>NTPC Ltd</t>
  </si>
  <si>
    <t>HCL Technologies Ltd</t>
  </si>
  <si>
    <t>PTC India Ltd</t>
  </si>
  <si>
    <t>Name of the Instrument</t>
  </si>
  <si>
    <t>Total of Exchange Traded Funds</t>
  </si>
  <si>
    <t>Coal India Ltd</t>
  </si>
  <si>
    <t>Hero MotoCorp Ltd</t>
  </si>
  <si>
    <r>
      <t xml:space="preserve">The Face Value per unit is </t>
    </r>
    <r>
      <rPr>
        <b/>
        <sz val="10"/>
        <rFont val="Arial"/>
        <family val="2"/>
      </rPr>
      <t>Rs.10</t>
    </r>
  </si>
  <si>
    <r>
      <t>The Face Value per unit is Rs.</t>
    </r>
    <r>
      <rPr>
        <b/>
        <sz val="10"/>
        <rFont val="Arial"/>
        <family val="2"/>
      </rPr>
      <t>10</t>
    </r>
  </si>
  <si>
    <t xml:space="preserve">Toll Free Helpline.: 1800 22 3863 I Tel No.: 91-22-61447800 I Fax No.: 91-22-22875923 I E-mail: CustomerCare@QuantumAMC.com I Website: www.QuantumMF.com  </t>
  </si>
  <si>
    <t xml:space="preserve">Toll Free Helpline.: 1800 22 3863 I Tel No.: 91-22-61447800 I Fax No.: 91-22-22875923 I E-mail: CustomerCare@QuantumAMC.com I                    Website: www.QuantumMF.com  </t>
  </si>
  <si>
    <t xml:space="preserve">Toll Free Helpline.: 1800 22 3863 I Tel No.: 91-22-61447800 I Fax No.: 91-22-22875923 I E-mail: CustomerCare@QuantumAMC.com I                                             Website: www.QuantumMF.com  </t>
  </si>
  <si>
    <t>(12)</t>
  </si>
  <si>
    <t>Quantum Liquid Fund (An Open Ended Liquid Scheme)</t>
  </si>
  <si>
    <t>Quantum Index Fund (An Open Ended Exchange Traded Fund)</t>
  </si>
  <si>
    <t>Quantum Equity Fund of Funds (An Open Ended Equity Fund of Funds Scheme)</t>
  </si>
  <si>
    <t>Dividend declared was on the face value of Rs.10 per unit. Past performance may or may not be sustained in future. After payment of the dividend, the per unit NAV falls to the extent of pay out and statutory levy, if any.</t>
  </si>
  <si>
    <r>
      <t>Market/ Fair Value ( Rs.</t>
    </r>
    <r>
      <rPr>
        <b/>
        <sz val="10"/>
        <rFont val="Rupee"/>
      </rPr>
      <t xml:space="preserve"> </t>
    </r>
    <r>
      <rPr>
        <b/>
        <sz val="10"/>
        <rFont val="Arial"/>
        <family val="2"/>
      </rPr>
      <t>in Lakhs)</t>
    </r>
  </si>
  <si>
    <t>Quantum Gold Fund (An Open Ended Exchange Traded Fund -Gold)</t>
  </si>
  <si>
    <t>Asian Paints Ltd</t>
  </si>
  <si>
    <t>Lupin Ltd</t>
  </si>
  <si>
    <t>Power Grid Corporation of India Ltd</t>
  </si>
  <si>
    <t>Sun Pharmaceuticals Industries Ltd</t>
  </si>
  <si>
    <t>Ultratech Cement Ltd</t>
  </si>
  <si>
    <t>Tata Chemicals Ltd</t>
  </si>
  <si>
    <t>Chemicals</t>
  </si>
  <si>
    <t>ISIN</t>
  </si>
  <si>
    <t>INE002A01018</t>
  </si>
  <si>
    <t>INE009A01021</t>
  </si>
  <si>
    <t>INE090A01013</t>
  </si>
  <si>
    <t>INE001A01036</t>
  </si>
  <si>
    <t>INE040A01026</t>
  </si>
  <si>
    <t>INE018A01030</t>
  </si>
  <si>
    <t>INE467B01029</t>
  </si>
  <si>
    <t>INE062A01012</t>
  </si>
  <si>
    <t>INE030A01027</t>
  </si>
  <si>
    <t>INE213A01029</t>
  </si>
  <si>
    <t>INE155A01022</t>
  </si>
  <si>
    <t>INE101A01026</t>
  </si>
  <si>
    <t>INE397D01024</t>
  </si>
  <si>
    <t>INE238A01026</t>
  </si>
  <si>
    <t>INE081A01012</t>
  </si>
  <si>
    <t>INE044A01036</t>
  </si>
  <si>
    <t>INE917I01010</t>
  </si>
  <si>
    <t>INE237A01028</t>
  </si>
  <si>
    <t>INE522F01014</t>
  </si>
  <si>
    <t>INE733E01010</t>
  </si>
  <si>
    <t>INE047A01013</t>
  </si>
  <si>
    <t>INE089A01023</t>
  </si>
  <si>
    <t>INE257A01026</t>
  </si>
  <si>
    <t>INE059A01026</t>
  </si>
  <si>
    <t>INE481G01011</t>
  </si>
  <si>
    <t>INE043D01016</t>
  </si>
  <si>
    <t>INE585B01010</t>
  </si>
  <si>
    <t>INE158A01026</t>
  </si>
  <si>
    <t>INE245A01021</t>
  </si>
  <si>
    <t>INE129A01019</t>
  </si>
  <si>
    <t>INE752E01010</t>
  </si>
  <si>
    <t>INE749A01030</t>
  </si>
  <si>
    <t>INE038A01020</t>
  </si>
  <si>
    <t>INE079A01024</t>
  </si>
  <si>
    <t>INE860A01027</t>
  </si>
  <si>
    <t>INE910H01017</t>
  </si>
  <si>
    <t>INE326A01037</t>
  </si>
  <si>
    <t>INE012A01025</t>
  </si>
  <si>
    <t>INE028A01013</t>
  </si>
  <si>
    <t>INE160A01014</t>
  </si>
  <si>
    <t>INE455F01025</t>
  </si>
  <si>
    <t>INE029A01011</t>
  </si>
  <si>
    <t>INE271C01023</t>
  </si>
  <si>
    <t>INE015A01028</t>
  </si>
  <si>
    <t>INE205A01025</t>
  </si>
  <si>
    <t>INE154A01025</t>
  </si>
  <si>
    <t>INE256A01028</t>
  </si>
  <si>
    <t>INE111A01017</t>
  </si>
  <si>
    <t>INE053A01029</t>
  </si>
  <si>
    <t>INE226A01021</t>
  </si>
  <si>
    <t>INE067A01029</t>
  </si>
  <si>
    <t>INE166A01011</t>
  </si>
  <si>
    <t>INE877F01012</t>
  </si>
  <si>
    <t>INE092A01019</t>
  </si>
  <si>
    <t>INE852F01015</t>
  </si>
  <si>
    <t xml:space="preserve">Toll Free Helpline.: 1800 22 3863 I Tel No.: 91-22-61447800 I Fax No.: 91-22-22875923 I E-mail: CustomerCare@QuantumAMC.com I                                                                                               Website: www.QuantumMF.com  </t>
  </si>
  <si>
    <t xml:space="preserve">Toll Free Helpline.: 1800 22 3863 I Tel No.: 91-22-61447800 I Fax No.: 91-22-22875923 I E-mail: CustomerCare@QuantumAMC.com I                                                               Website: www.QuantumMF.com  </t>
  </si>
  <si>
    <t>Net Dividend per unit (Rs.)                                                (Post Dividend Distribution Tax)</t>
  </si>
  <si>
    <t>INF082J01010</t>
  </si>
  <si>
    <t>INF082J01028</t>
  </si>
  <si>
    <t>INF082J01036</t>
  </si>
  <si>
    <t>INF082J01127</t>
  </si>
  <si>
    <t>Toll Free Helpline.: 1800 22 3863 I Tel No.: 91-22-61447800 I Fax No.: 91-22-22875923 I E-mail: CustomerCare@QuantumAMC.com I                                                                                                                                                                           Website: www.QuantumMF.com</t>
  </si>
  <si>
    <t xml:space="preserve">Toll Free Helpline.: 1800 22 3863 I Tel No.: 91-22-61447800 I Fax No.: 91-22-22875923 I E-mail: CustomerCare@QuantumAMC.com I                                                                                                               Website: www.QuantumMF.com  </t>
  </si>
  <si>
    <t>Indian Oil Corporation Ltd</t>
  </si>
  <si>
    <t>INE242A01010</t>
  </si>
  <si>
    <t>Quantum Multi Asset Fund (An Open Ended Fund of Funds Scheme)</t>
  </si>
  <si>
    <t>Gateway Distriparks Ltd</t>
  </si>
  <si>
    <t>Quantum Long Term Equity Fund (An Open Ended  Equity Scheme)</t>
  </si>
  <si>
    <t>Quantum Tax Saving Fund (An Open Ended Equity Linked Savings Scheme with lock-in period of 3 years)</t>
  </si>
  <si>
    <t>ITC Ltd*</t>
  </si>
  <si>
    <t>Reliance Industries Ltd*</t>
  </si>
  <si>
    <t>Housing Development Finance Corporation Ltd*</t>
  </si>
  <si>
    <t>HDFC Bank Ltd*</t>
  </si>
  <si>
    <t>ICICI Bank Ltd*</t>
  </si>
  <si>
    <t>Infosys Ltd*</t>
  </si>
  <si>
    <t>Larsen &amp; Toubro Ltd*</t>
  </si>
  <si>
    <t>Tata Consultancy Services Ltd*</t>
  </si>
  <si>
    <t>Bajaj Auto Ltd*</t>
  </si>
  <si>
    <t>Maruti Suzuki India Ltd*</t>
  </si>
  <si>
    <t>Container Corporation of India Ltd*</t>
  </si>
  <si>
    <t>Market/ Fair Value ( Rs. in Lakhs)</t>
  </si>
  <si>
    <t>Quantum Gold Savings Fund (An Open Ended Fund of Fund Scheme)</t>
  </si>
  <si>
    <t>Quantum Gold Fund</t>
  </si>
  <si>
    <t>INF740K01PI2</t>
  </si>
  <si>
    <r>
      <t xml:space="preserve">The Face Value per unit is Rs. </t>
    </r>
    <r>
      <rPr>
        <b/>
        <sz val="10"/>
        <rFont val="Arial"/>
        <family val="2"/>
      </rPr>
      <t>10</t>
    </r>
  </si>
  <si>
    <t>INF179K01YV8</t>
  </si>
  <si>
    <t>INF179K01UT0</t>
  </si>
  <si>
    <t>INF760K01EF0</t>
  </si>
  <si>
    <t>INF903J01MJ3</t>
  </si>
  <si>
    <t>** Thinly Traded/Non Traded Securities as per traded data obtained from FIMMDA trading platform</t>
  </si>
  <si>
    <t>Scheme Full Name</t>
  </si>
  <si>
    <t>Scheme Code</t>
  </si>
  <si>
    <t>Quantum Long Term Equity Fund</t>
  </si>
  <si>
    <t>QLTEF</t>
  </si>
  <si>
    <t>Quantum Liquid Fund</t>
  </si>
  <si>
    <t>QLF</t>
  </si>
  <si>
    <t>QGF</t>
  </si>
  <si>
    <t>Quantum Index Fund</t>
  </si>
  <si>
    <t>QIF</t>
  </si>
  <si>
    <t>Quantum Tax Saving Fund</t>
  </si>
  <si>
    <t>QTSF</t>
  </si>
  <si>
    <t>Quantum Equity Fund of Funds</t>
  </si>
  <si>
    <t>QEFOF</t>
  </si>
  <si>
    <t>Quantum Gold Savings Fund</t>
  </si>
  <si>
    <t>QGSF</t>
  </si>
  <si>
    <t>Quantum Multi Asset Fund</t>
  </si>
  <si>
    <t>QMAF</t>
  </si>
  <si>
    <t>INE347G01014</t>
  </si>
  <si>
    <t>Petronet LNG Ltd</t>
  </si>
  <si>
    <t>INE095A01012</t>
  </si>
  <si>
    <t>Indusind Bank Ltd</t>
  </si>
  <si>
    <t>INE584A01023</t>
  </si>
  <si>
    <t>NMDC Ltd</t>
  </si>
  <si>
    <t>The Indian Hotels Company Ltd</t>
  </si>
  <si>
    <t>Certificate of Deposit (CD)</t>
  </si>
  <si>
    <t>State Bank of India</t>
  </si>
  <si>
    <t>CRISIL A1+</t>
  </si>
  <si>
    <r>
      <t xml:space="preserve">The Face Value per unit is Rs. </t>
    </r>
    <r>
      <rPr>
        <b/>
        <sz val="10"/>
        <rFont val="Arial"/>
        <family val="2"/>
      </rPr>
      <t>100</t>
    </r>
  </si>
  <si>
    <t>Crompton Greaves Ltd</t>
  </si>
  <si>
    <t>HDFC Top 200 Fund -Direct Plan - Growth Option*</t>
  </si>
  <si>
    <t>DSP BlackRock Equity Fund - Direct Plan - Growth*</t>
  </si>
  <si>
    <t>HDFC Equity Fund -Direct Plan - Growth Option*</t>
  </si>
  <si>
    <t>ING Vysya Bank Ltd</t>
  </si>
  <si>
    <t>Gail (India) Ltd</t>
  </si>
  <si>
    <t>Bank Of Baroda</t>
  </si>
  <si>
    <t>Hero MotoCorp Ltd*</t>
  </si>
  <si>
    <t>Zee Entertainment Enterprises Ltd</t>
  </si>
  <si>
    <t>INE021A01026</t>
  </si>
  <si>
    <t>Tata Motors Ltd*</t>
  </si>
  <si>
    <t>Not available</t>
  </si>
  <si>
    <t>Canara Robeco Equity Diversified-Direct Plan -Growth Option*</t>
  </si>
  <si>
    <t>Sundaram Select Mid Cap - Direct Plan - Growth Option*</t>
  </si>
  <si>
    <t>Options</t>
  </si>
  <si>
    <t>Sovereign</t>
  </si>
  <si>
    <t>Oil &amp; Natural Gas Corporation Ltd</t>
  </si>
  <si>
    <t>INE298A01020</t>
  </si>
  <si>
    <t>Larsen &amp; Toubro Ltd</t>
  </si>
  <si>
    <t>Cummins India Ltd</t>
  </si>
  <si>
    <t>HDFC Bank Ltd</t>
  </si>
  <si>
    <t>Industrial Products</t>
  </si>
  <si>
    <t>NTPC Ltd*</t>
  </si>
  <si>
    <t>ACC Ltd*</t>
  </si>
  <si>
    <t>INE238A16RB8</t>
  </si>
  <si>
    <t>IN002013U101</t>
  </si>
  <si>
    <t>IN002013X204</t>
  </si>
  <si>
    <r>
      <t xml:space="preserve">Portfolio Turnover Ratio (last One Year) is </t>
    </r>
    <r>
      <rPr>
        <b/>
        <sz val="10"/>
        <rFont val="Arial"/>
        <family val="2"/>
      </rPr>
      <t xml:space="preserve"> 8.63%</t>
    </r>
  </si>
  <si>
    <r>
      <t xml:space="preserve">Total Non performing Assets provided for and its percentage to NAV as on September 30, 2013 - </t>
    </r>
    <r>
      <rPr>
        <b/>
        <sz val="10"/>
        <rFont val="Arial"/>
        <family val="2"/>
      </rPr>
      <t>NIL</t>
    </r>
    <r>
      <rPr>
        <sz val="10"/>
        <rFont val="Arial"/>
        <family val="2"/>
      </rPr>
      <t>.</t>
    </r>
  </si>
  <si>
    <t>As on September 30, 2013 ( Rs.)</t>
  </si>
  <si>
    <r>
      <t xml:space="preserve">Dividend/ Bonus declared during the period ended September 30, 2013 - </t>
    </r>
    <r>
      <rPr>
        <b/>
        <sz val="10"/>
        <rFont val="Arial"/>
        <family val="2"/>
      </rPr>
      <t>NIL</t>
    </r>
  </si>
  <si>
    <r>
      <t xml:space="preserve">Total outstanding exposure in derivative instruments as on September 30, 2013 - </t>
    </r>
    <r>
      <rPr>
        <b/>
        <sz val="10"/>
        <rFont val="Arial"/>
        <family val="2"/>
      </rPr>
      <t>NIL</t>
    </r>
  </si>
  <si>
    <r>
      <t xml:space="preserve">Total Market value of investments in Foreign Securities/American Depository Receipts/Global Depository Receipts as on September 30, 2013 - </t>
    </r>
    <r>
      <rPr>
        <b/>
        <sz val="10"/>
        <rFont val="Arial"/>
        <family val="2"/>
      </rPr>
      <t>NIL</t>
    </r>
  </si>
  <si>
    <r>
      <t xml:space="preserve">Portfolio Turnover Ratio (Last One Year) is </t>
    </r>
    <r>
      <rPr>
        <b/>
        <sz val="10"/>
        <rFont val="Arial"/>
        <family val="2"/>
      </rPr>
      <t>23.85%</t>
    </r>
  </si>
  <si>
    <t>Monthly Portfolio Statement of the Quantum Long Term Equity Fund for the period ended September 30, 2013</t>
  </si>
  <si>
    <t>CRISIL AAA</t>
  </si>
  <si>
    <r>
      <t xml:space="preserve">Total Non performing Assets provided for and its percentage to NAV as on September 30, 2013 - </t>
    </r>
    <r>
      <rPr>
        <b/>
        <sz val="10"/>
        <rFont val="Arial"/>
        <family val="2"/>
      </rPr>
      <t>NIL</t>
    </r>
  </si>
  <si>
    <t>Monthly Portfolio Statement of the Quantum Liquid Fund for the period ended September 30, 2013</t>
  </si>
  <si>
    <t>As on September 30, 2013     (Rs.)</t>
  </si>
  <si>
    <t>INE008A16MS0</t>
  </si>
  <si>
    <t>INE514E08589</t>
  </si>
  <si>
    <t>IN002013X246</t>
  </si>
  <si>
    <t>IN002013X253</t>
  </si>
  <si>
    <r>
      <t xml:space="preserve">Bonus declared during the period ended September 30, 2013 - </t>
    </r>
    <r>
      <rPr>
        <b/>
        <sz val="10"/>
        <rFont val="Arial"/>
        <family val="2"/>
      </rPr>
      <t>NIL</t>
    </r>
  </si>
  <si>
    <r>
      <t xml:space="preserve">Total Brokerage Paid for Buying/ Selling of Investment for September 2013 is </t>
    </r>
    <r>
      <rPr>
        <b/>
        <sz val="10"/>
        <rFont val="Arial"/>
        <family val="2"/>
      </rPr>
      <t>NIL</t>
    </r>
    <r>
      <rPr>
        <sz val="10"/>
        <rFont val="Arial"/>
        <family val="2"/>
      </rPr>
      <t>.</t>
    </r>
  </si>
  <si>
    <t>Monthly Portfolio Statement of the Quantum Gold Fund for the period ended September 30, 2013</t>
  </si>
  <si>
    <t>As on September 30, 2013          ( Rs.)</t>
  </si>
  <si>
    <r>
      <t xml:space="preserve">Total Market value of investments in Foreign Securities/American Depository Receipts/Global Depository Receipts as on September 30, 2013 is  Rs. - </t>
    </r>
    <r>
      <rPr>
        <b/>
        <sz val="10"/>
        <rFont val="Arial"/>
        <family val="2"/>
      </rPr>
      <t>NIL</t>
    </r>
  </si>
  <si>
    <r>
      <t xml:space="preserve">Portfolio Turnover Ratio (Last One Year) is </t>
    </r>
    <r>
      <rPr>
        <b/>
        <sz val="10"/>
        <rFont val="Arial"/>
        <family val="2"/>
      </rPr>
      <t>10.95%</t>
    </r>
  </si>
  <si>
    <r>
      <t xml:space="preserve">Total Brokerage Paid for Buying/ Selling of Investment for September 2013- </t>
    </r>
    <r>
      <rPr>
        <b/>
        <sz val="10"/>
        <rFont val="Arial"/>
        <family val="2"/>
      </rPr>
      <t>NIL</t>
    </r>
  </si>
  <si>
    <t>Monthly Portfolio Statement of the Quantum Index Fund for the period ended, September 30, 2013</t>
  </si>
  <si>
    <t>Hindustan Unilever Ltd</t>
  </si>
  <si>
    <t>Sesa Sterlite Ltd</t>
  </si>
  <si>
    <t>Wipro Ltd</t>
  </si>
  <si>
    <t>INE075A01022</t>
  </si>
  <si>
    <r>
      <t xml:space="preserve">Dividend / Bonus declared during the period ended September 30, 2013 - </t>
    </r>
    <r>
      <rPr>
        <b/>
        <sz val="10"/>
        <rFont val="Arial"/>
        <family val="2"/>
      </rPr>
      <t>NIL</t>
    </r>
  </si>
  <si>
    <r>
      <t xml:space="preserve">Total outstanding exposure in derivative instruments as on  September 30, 2013 - </t>
    </r>
    <r>
      <rPr>
        <b/>
        <sz val="10"/>
        <rFont val="Arial"/>
        <family val="2"/>
      </rPr>
      <t>NIL</t>
    </r>
  </si>
  <si>
    <r>
      <t xml:space="preserve">Total Market value of investments in Foreign Securities/American Depository Receipts/Global Depository Receipts as on  September 30, 2013 - </t>
    </r>
    <r>
      <rPr>
        <b/>
        <sz val="10"/>
        <rFont val="Arial"/>
        <family val="2"/>
      </rPr>
      <t>NIL</t>
    </r>
  </si>
  <si>
    <r>
      <t xml:space="preserve">Portfolio Turnover Ratio (Last One Year) is </t>
    </r>
    <r>
      <rPr>
        <b/>
        <sz val="10"/>
        <rFont val="Arial"/>
        <family val="2"/>
      </rPr>
      <t>5.98%</t>
    </r>
  </si>
  <si>
    <t>Monthly Portfolio Statement of the Quantum Tax Saving Fund for the period ended September 30, 2013</t>
  </si>
  <si>
    <t>ING Vysya Bank Ltd*</t>
  </si>
  <si>
    <t>As on September 30, 2013( Rs.)</t>
  </si>
  <si>
    <r>
      <t>Portfolio Turnover Ratio (Last One Year) is</t>
    </r>
    <r>
      <rPr>
        <b/>
        <sz val="10"/>
        <rFont val="Arial"/>
        <family val="2"/>
      </rPr>
      <t xml:space="preserve"> 2.89%</t>
    </r>
  </si>
  <si>
    <t>Monthly Portfolio Statement of the Quantum Equity Fund of Funds for the period ended September 30, 2013</t>
  </si>
  <si>
    <t>Monthly Portfolio Statement of the Quantum Gold Savings Fund for the period ended September 30, 2013</t>
  </si>
  <si>
    <t>As on September 30, 2013    (Rs.)</t>
  </si>
  <si>
    <r>
      <t xml:space="preserve">Total Market value of investments in Foreign Securities/American Depository Receipts/Global Depository Receipts as on September 30, 2013 is Rs - </t>
    </r>
    <r>
      <rPr>
        <b/>
        <sz val="10"/>
        <rFont val="Arial"/>
        <family val="2"/>
      </rPr>
      <t>NIL</t>
    </r>
  </si>
  <si>
    <r>
      <t xml:space="preserve">Portfolio Turnover Ratio (last One Year) is </t>
    </r>
    <r>
      <rPr>
        <b/>
        <sz val="10"/>
        <rFont val="Arial"/>
        <family val="2"/>
      </rPr>
      <t xml:space="preserve"> 3.29%</t>
    </r>
  </si>
  <si>
    <t>Monthly Portfolio Statement of the Quantum Multi Asset Fund for the period ended September 30, 2013</t>
  </si>
  <si>
    <t>As on September 30, 2013   (Rs.)</t>
  </si>
  <si>
    <r>
      <t>Total Brokerage Paid for Buying/ Selling of Investment for September 2013 is</t>
    </r>
    <r>
      <rPr>
        <b/>
        <sz val="10"/>
        <rFont val="Arial"/>
        <family val="2"/>
      </rPr>
      <t xml:space="preserve"> NIL</t>
    </r>
  </si>
  <si>
    <t>Oil &amp; Natural Gas Corporation Ltd*</t>
  </si>
  <si>
    <t>Dividend declared during the period ended September 30, 2013.</t>
  </si>
  <si>
    <r>
      <t xml:space="preserve">Total outstanding exposure in derivative instruments as on September 30, 2013 is </t>
    </r>
    <r>
      <rPr>
        <b/>
        <sz val="10"/>
        <rFont val="Arial"/>
        <family val="2"/>
      </rPr>
      <t>NIL</t>
    </r>
  </si>
  <si>
    <r>
      <t xml:space="preserve">Portfolio Turnover Ratio (Last One Year) is </t>
    </r>
    <r>
      <rPr>
        <b/>
        <sz val="10"/>
        <rFont val="Arial"/>
        <family val="2"/>
      </rPr>
      <t>23.36%</t>
    </r>
  </si>
  <si>
    <t>Quantum Gold Fund*</t>
  </si>
  <si>
    <t>IN002013X188</t>
  </si>
  <si>
    <t>Axis Bank Ltd CD (MD 16/10/2013)**</t>
  </si>
  <si>
    <t>IDBI Bank Ltd CD (MD 11/11/2013)**</t>
  </si>
  <si>
    <t>1 K.G. Bar (0.995 fineness)</t>
  </si>
  <si>
    <t>100 Gram Bar (0.995 fineness)</t>
  </si>
  <si>
    <t>100 Gram Bar (0.999 fineness)</t>
  </si>
  <si>
    <t>Bajaj Auto Ltd</t>
  </si>
  <si>
    <t>Dr. Reddy's Laboratories Ltd</t>
  </si>
  <si>
    <t>Tata Power Company Ltd</t>
  </si>
  <si>
    <t>Infrastructure Development Finance Company Ltd</t>
  </si>
  <si>
    <t>Bharat Petroleum Corporation Ltd</t>
  </si>
  <si>
    <t>Jindal Steel &amp; Power Ltd</t>
  </si>
  <si>
    <t>Total Brokerage Paid for Buying/ Selling of Investment for September 2013 is Rs. 1,340.61</t>
  </si>
  <si>
    <r>
      <t xml:space="preserve">Total Brokerage Paid for Buying/ Selling of Investment for September 2013 is Rs. </t>
    </r>
    <r>
      <rPr>
        <b/>
        <sz val="10"/>
        <rFont val="Arial"/>
        <family val="2"/>
      </rPr>
      <t>72,955.44</t>
    </r>
  </si>
  <si>
    <r>
      <t xml:space="preserve">Total Brokerage Paid for Buying/ Selling of investment for September 2013 is Rs. </t>
    </r>
    <r>
      <rPr>
        <b/>
        <sz val="10"/>
        <rFont val="Arial"/>
        <family val="2"/>
      </rPr>
      <t>5,546.30</t>
    </r>
  </si>
  <si>
    <t>Birla Sun Life Frontline Equity Fund - Gr - Direct Plan*</t>
  </si>
  <si>
    <t>Quantum Liquid Fund-Growth Option*</t>
  </si>
  <si>
    <t>Quantum Long Term Equity Fund-Growth Option*</t>
  </si>
  <si>
    <t>Quantum Index Fund*</t>
  </si>
  <si>
    <t>48 Days CMB T-bill (MD 15/10/2013)**</t>
  </si>
  <si>
    <t>91 Days T-bill (MD 07/11/2013)**</t>
  </si>
  <si>
    <t>91 Days T-bill (MD 26/12/2013)**</t>
  </si>
  <si>
    <t>91 Days T-bill (MD 19/12/2013)**</t>
  </si>
  <si>
    <t>91 Days T-bill (MD 21/11/2013)**</t>
  </si>
  <si>
    <t>9.50% Export  Import Bank Ltd NCD (MD 12/12/2013)**</t>
  </si>
  <si>
    <r>
      <t xml:space="preserve">Average Portfolio Maturity at the end of September 30, 2013 is </t>
    </r>
    <r>
      <rPr>
        <b/>
        <sz val="10"/>
        <rFont val="Arial"/>
        <family val="2"/>
      </rPr>
      <t>31 Days</t>
    </r>
  </si>
  <si>
    <r>
      <t xml:space="preserve">Total Brokerage Paid for Buying/ Selling of Investment for September 2013 is- Rs. </t>
    </r>
    <r>
      <rPr>
        <b/>
        <sz val="10"/>
        <rFont val="Arial"/>
        <family val="2"/>
      </rPr>
      <t>1,820.13/-</t>
    </r>
  </si>
  <si>
    <t>MUTUAL FUND UNITS</t>
  </si>
  <si>
    <t>EXCHANGE TRADED FUND UNITS</t>
  </si>
  <si>
    <t>Non-Convertible debentures / Bonds</t>
  </si>
  <si>
    <t>Treasury Bills (T-Bill)</t>
  </si>
  <si>
    <t>Monthly Portfolio Statement of the Quantum Mutual Fund Schemes for the period ended September 30,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</si>
</sst>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0.00_-;\-* #,##0.00_-;_-* &quot;-&quot;??_-;_-@_-"/>
    <numFmt numFmtId="166" formatCode="0.0000"/>
    <numFmt numFmtId="167" formatCode="#,##0.0000"/>
    <numFmt numFmtId="168" formatCode="_([$€]* #,##0.00_);_([$€]* \(#,##0.00\);_([$€]* &quot;-&quot;??_);_(@_)"/>
    <numFmt numFmtId="169" formatCode="_-* #,##0_-;\-* #,##0_-;_-* &quot;-&quot;??_-;_-@_-"/>
    <numFmt numFmtId="170" formatCode="_(* #,##0_);_(* \(#,##0\);_(* &quot;-&quot;??_);_(@_)"/>
    <numFmt numFmtId="171" formatCode="[$-409]d\-mmm\-yy;@"/>
    <numFmt numFmtId="172" formatCode="0.000"/>
  </numFmts>
  <fonts count="9">
    <font>
      <sz val="11"/>
      <color theme="1"/>
      <name val="Calibri"/>
      <family val="2"/>
      <scheme val="minor"/>
    </font>
    <font>
      <sz val="10"/>
      <name val="Arial"/>
      <family val="2"/>
    </font>
    <font>
      <b/>
      <sz val="10"/>
      <name val="Arial"/>
      <family val="2"/>
    </font>
    <font>
      <b/>
      <sz val="10"/>
      <color indexed="9"/>
      <name val="Arial"/>
      <family val="2"/>
    </font>
    <font>
      <sz val="10"/>
      <color indexed="9"/>
      <name val="Arial"/>
      <family val="2"/>
    </font>
    <font>
      <b/>
      <sz val="10"/>
      <name val="Rupee"/>
    </font>
    <font>
      <sz val="11"/>
      <color theme="1"/>
      <name val="Calibri"/>
      <family val="2"/>
      <scheme val="minor"/>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6">
    <xf numFmtId="0" fontId="0" fillId="0" borderId="0"/>
    <xf numFmtId="164"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168" fontId="1" fillId="0" borderId="0" applyNumberFormat="0" applyFont="0" applyFill="0" applyBorder="0" applyAlignment="0" applyProtection="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8" fillId="0" borderId="0" applyNumberFormat="0" applyFill="0" applyBorder="0" applyAlignment="0" applyProtection="0"/>
    <xf numFmtId="9" fontId="6" fillId="0" borderId="0" applyFont="0" applyFill="0" applyBorder="0" applyAlignment="0" applyProtection="0"/>
  </cellStyleXfs>
  <cellXfs count="303">
    <xf numFmtId="0" fontId="0" fillId="0" borderId="0" xfId="0"/>
    <xf numFmtId="0" fontId="1" fillId="0" borderId="0" xfId="9"/>
    <xf numFmtId="0" fontId="1" fillId="2" borderId="1" xfId="9" applyFill="1" applyBorder="1"/>
    <xf numFmtId="0" fontId="1" fillId="2" borderId="0" xfId="9" applyFill="1"/>
    <xf numFmtId="4" fontId="1" fillId="2" borderId="2" xfId="9" applyNumberFormat="1" applyFill="1" applyBorder="1"/>
    <xf numFmtId="0" fontId="2" fillId="2" borderId="1" xfId="9" applyFont="1" applyFill="1" applyBorder="1"/>
    <xf numFmtId="0" fontId="2" fillId="2" borderId="3" xfId="9" applyFont="1" applyFill="1" applyBorder="1" applyAlignment="1">
      <alignment horizontal="left" vertical="center" wrapText="1"/>
    </xf>
    <xf numFmtId="0" fontId="2" fillId="2" borderId="4" xfId="9" applyFont="1" applyFill="1" applyBorder="1" applyAlignment="1">
      <alignment horizontal="left" vertical="center" wrapText="1"/>
    </xf>
    <xf numFmtId="0" fontId="2" fillId="2" borderId="5" xfId="9" applyFont="1" applyFill="1" applyBorder="1" applyAlignment="1">
      <alignment horizontal="left" vertical="center" wrapText="1"/>
    </xf>
    <xf numFmtId="0" fontId="1" fillId="0" borderId="0" xfId="9" applyAlignment="1">
      <alignment wrapText="1"/>
    </xf>
    <xf numFmtId="0" fontId="1" fillId="2" borderId="3" xfId="9" applyFill="1" applyBorder="1"/>
    <xf numFmtId="0" fontId="2" fillId="2" borderId="4" xfId="9" applyFont="1" applyFill="1" applyBorder="1"/>
    <xf numFmtId="0" fontId="1" fillId="2" borderId="4" xfId="9" applyFill="1" applyBorder="1"/>
    <xf numFmtId="10" fontId="1" fillId="2" borderId="5" xfId="11" applyNumberFormat="1" applyFont="1" applyFill="1" applyBorder="1"/>
    <xf numFmtId="4" fontId="1" fillId="2" borderId="4" xfId="9" applyNumberFormat="1" applyFill="1" applyBorder="1"/>
    <xf numFmtId="0" fontId="1" fillId="0" borderId="4" xfId="9" applyBorder="1"/>
    <xf numFmtId="4" fontId="1" fillId="0" borderId="4" xfId="9" applyNumberFormat="1" applyBorder="1"/>
    <xf numFmtId="10" fontId="1" fillId="0" borderId="5" xfId="11" applyNumberFormat="1" applyFont="1" applyFill="1" applyBorder="1"/>
    <xf numFmtId="4" fontId="1" fillId="0" borderId="0" xfId="9" applyNumberFormat="1"/>
    <xf numFmtId="4" fontId="2" fillId="2" borderId="4" xfId="9" applyNumberFormat="1" applyFont="1" applyFill="1" applyBorder="1"/>
    <xf numFmtId="10" fontId="2" fillId="2" borderId="5" xfId="11" applyNumberFormat="1" applyFont="1" applyFill="1" applyBorder="1"/>
    <xf numFmtId="0" fontId="2" fillId="2" borderId="3" xfId="9" applyFont="1" applyFill="1" applyBorder="1"/>
    <xf numFmtId="0" fontId="2" fillId="0" borderId="4" xfId="9" applyFont="1" applyBorder="1"/>
    <xf numFmtId="165" fontId="2" fillId="2" borderId="4" xfId="2" applyNumberFormat="1" applyFont="1" applyFill="1" applyBorder="1" applyAlignment="1">
      <alignment horizontal="right"/>
    </xf>
    <xf numFmtId="165" fontId="2" fillId="2" borderId="5" xfId="2" applyNumberFormat="1" applyFont="1" applyFill="1" applyBorder="1" applyAlignment="1">
      <alignment horizontal="right"/>
    </xf>
    <xf numFmtId="0" fontId="2" fillId="0" borderId="0" xfId="9" applyFont="1"/>
    <xf numFmtId="0" fontId="1" fillId="2" borderId="6" xfId="9" applyFill="1" applyBorder="1"/>
    <xf numFmtId="0" fontId="1" fillId="2" borderId="7" xfId="9" applyFill="1" applyBorder="1"/>
    <xf numFmtId="4" fontId="1" fillId="2" borderId="7" xfId="9" applyNumberFormat="1" applyFill="1" applyBorder="1"/>
    <xf numFmtId="10" fontId="1" fillId="2" borderId="8" xfId="11" applyNumberFormat="1" applyFont="1" applyFill="1" applyBorder="1"/>
    <xf numFmtId="0" fontId="1" fillId="2" borderId="9" xfId="9" applyFill="1" applyBorder="1"/>
    <xf numFmtId="0" fontId="1" fillId="2" borderId="10" xfId="9" applyFill="1" applyBorder="1"/>
    <xf numFmtId="4" fontId="1" fillId="2" borderId="10" xfId="9" applyNumberFormat="1" applyFill="1" applyBorder="1"/>
    <xf numFmtId="4" fontId="1" fillId="2" borderId="11" xfId="9" applyNumberFormat="1" applyFill="1" applyBorder="1"/>
    <xf numFmtId="49" fontId="1" fillId="2" borderId="1" xfId="9" applyNumberFormat="1" applyFill="1" applyBorder="1"/>
    <xf numFmtId="0" fontId="2" fillId="2" borderId="4" xfId="9" applyFont="1" applyFill="1" applyBorder="1" applyAlignment="1">
      <alignment wrapText="1"/>
    </xf>
    <xf numFmtId="166" fontId="1" fillId="2" borderId="0" xfId="9" applyNumberFormat="1" applyFill="1"/>
    <xf numFmtId="49" fontId="1" fillId="2" borderId="1" xfId="9" applyNumberFormat="1" applyFill="1" applyBorder="1" applyAlignment="1">
      <alignment vertical="top"/>
    </xf>
    <xf numFmtId="0" fontId="1" fillId="2" borderId="0" xfId="9" applyFill="1" applyAlignment="1">
      <alignment horizontal="left" wrapText="1"/>
    </xf>
    <xf numFmtId="0" fontId="1" fillId="2" borderId="2" xfId="9" applyFill="1" applyBorder="1" applyAlignment="1">
      <alignment horizontal="left" wrapText="1"/>
    </xf>
    <xf numFmtId="49" fontId="1" fillId="2" borderId="12" xfId="9" applyNumberFormat="1" applyFill="1" applyBorder="1" applyAlignment="1">
      <alignment horizontal="center"/>
    </xf>
    <xf numFmtId="0" fontId="1" fillId="2" borderId="13" xfId="9" applyFill="1" applyBorder="1"/>
    <xf numFmtId="4" fontId="1" fillId="2" borderId="14" xfId="9" applyNumberFormat="1" applyFill="1" applyBorder="1"/>
    <xf numFmtId="0" fontId="1" fillId="2" borderId="2" xfId="9" applyFill="1" applyBorder="1"/>
    <xf numFmtId="0" fontId="2" fillId="2" borderId="0" xfId="9" applyFont="1" applyFill="1"/>
    <xf numFmtId="0" fontId="2" fillId="2" borderId="2" xfId="9" applyFont="1" applyFill="1" applyBorder="1"/>
    <xf numFmtId="0" fontId="2" fillId="0" borderId="4" xfId="9" applyFont="1" applyBorder="1" applyAlignment="1">
      <alignment horizontal="left" vertical="center" wrapText="1"/>
    </xf>
    <xf numFmtId="0" fontId="2" fillId="0" borderId="5" xfId="9" applyFont="1" applyBorder="1" applyAlignment="1">
      <alignment horizontal="left" vertical="center" wrapText="1"/>
    </xf>
    <xf numFmtId="0" fontId="1" fillId="0" borderId="3" xfId="9" applyBorder="1"/>
    <xf numFmtId="0" fontId="3" fillId="0" borderId="4" xfId="9" applyFont="1" applyBorder="1"/>
    <xf numFmtId="0" fontId="3" fillId="0" borderId="5" xfId="9" applyFont="1" applyBorder="1" applyAlignment="1">
      <alignment horizontal="center"/>
    </xf>
    <xf numFmtId="39" fontId="2" fillId="0" borderId="5" xfId="9" applyNumberFormat="1" applyFont="1" applyBorder="1"/>
    <xf numFmtId="4" fontId="1" fillId="0" borderId="5" xfId="9" applyNumberFormat="1" applyBorder="1"/>
    <xf numFmtId="0" fontId="2" fillId="0" borderId="3" xfId="9" applyFont="1" applyBorder="1"/>
    <xf numFmtId="165" fontId="2" fillId="0" borderId="4" xfId="3" applyNumberFormat="1" applyFont="1" applyFill="1" applyBorder="1"/>
    <xf numFmtId="4" fontId="2" fillId="0" borderId="4" xfId="9" applyNumberFormat="1" applyFont="1" applyBorder="1"/>
    <xf numFmtId="4" fontId="2" fillId="0" borderId="5" xfId="9" applyNumberFormat="1" applyFont="1" applyBorder="1"/>
    <xf numFmtId="0" fontId="1" fillId="0" borderId="3" xfId="9" applyBorder="1" applyAlignment="1">
      <alignment horizontal="right"/>
    </xf>
    <xf numFmtId="165" fontId="2" fillId="0" borderId="4" xfId="3" applyNumberFormat="1" applyFont="1" applyFill="1" applyBorder="1" applyAlignment="1">
      <alignment horizontal="right"/>
    </xf>
    <xf numFmtId="165" fontId="2" fillId="0" borderId="5" xfId="3" applyNumberFormat="1" applyFont="1" applyFill="1" applyBorder="1" applyAlignment="1">
      <alignment horizontal="right"/>
    </xf>
    <xf numFmtId="0" fontId="2" fillId="0" borderId="3" xfId="9" applyFont="1" applyBorder="1" applyAlignment="1">
      <alignment horizontal="right"/>
    </xf>
    <xf numFmtId="10" fontId="2" fillId="0" borderId="5" xfId="11" applyNumberFormat="1" applyFont="1" applyFill="1" applyBorder="1"/>
    <xf numFmtId="0" fontId="2" fillId="0" borderId="4" xfId="9" applyFont="1" applyBorder="1" applyAlignment="1">
      <alignment horizontal="center"/>
    </xf>
    <xf numFmtId="0" fontId="1" fillId="0" borderId="5" xfId="9" applyBorder="1"/>
    <xf numFmtId="4" fontId="1" fillId="2" borderId="0" xfId="9" applyNumberFormat="1" applyFill="1"/>
    <xf numFmtId="49" fontId="1" fillId="2" borderId="1" xfId="9" applyNumberFormat="1" applyFill="1" applyBorder="1" applyAlignment="1">
      <alignment horizontal="left" wrapText="1"/>
    </xf>
    <xf numFmtId="49" fontId="1" fillId="2" borderId="1" xfId="9" applyNumberFormat="1" applyFill="1" applyBorder="1" applyAlignment="1">
      <alignment horizontal="left" vertical="top" wrapText="1"/>
    </xf>
    <xf numFmtId="0" fontId="1" fillId="2" borderId="14" xfId="9" applyFill="1" applyBorder="1"/>
    <xf numFmtId="0" fontId="1" fillId="2" borderId="12" xfId="9" applyFill="1" applyBorder="1"/>
    <xf numFmtId="4" fontId="1" fillId="2" borderId="13" xfId="9" applyNumberFormat="1" applyFill="1" applyBorder="1"/>
    <xf numFmtId="11" fontId="1" fillId="0" borderId="4" xfId="9" applyNumberFormat="1" applyBorder="1"/>
    <xf numFmtId="165" fontId="1" fillId="0" borderId="4" xfId="4" applyNumberFormat="1" applyFont="1" applyFill="1" applyBorder="1" applyAlignment="1">
      <alignment horizontal="right"/>
    </xf>
    <xf numFmtId="165" fontId="2" fillId="0" borderId="4" xfId="4" applyNumberFormat="1" applyFont="1" applyFill="1" applyBorder="1" applyAlignment="1">
      <alignment horizontal="right"/>
    </xf>
    <xf numFmtId="165" fontId="2" fillId="0" borderId="5" xfId="4" applyNumberFormat="1" applyFont="1" applyFill="1" applyBorder="1" applyAlignment="1">
      <alignment horizontal="right"/>
    </xf>
    <xf numFmtId="4" fontId="2" fillId="0" borderId="4" xfId="9" applyNumberFormat="1" applyFont="1" applyBorder="1" applyAlignment="1">
      <alignment horizontal="right"/>
    </xf>
    <xf numFmtId="10" fontId="2" fillId="0" borderId="5" xfId="11" applyNumberFormat="1" applyFont="1" applyFill="1" applyBorder="1" applyAlignment="1">
      <alignment horizontal="right"/>
    </xf>
    <xf numFmtId="0" fontId="2" fillId="0" borderId="5" xfId="9" applyFont="1" applyBorder="1"/>
    <xf numFmtId="10" fontId="2" fillId="0" borderId="5" xfId="9" applyNumberFormat="1" applyFont="1" applyBorder="1"/>
    <xf numFmtId="0" fontId="1" fillId="0" borderId="6" xfId="9" applyBorder="1"/>
    <xf numFmtId="0" fontId="1" fillId="0" borderId="7" xfId="9" applyBorder="1"/>
    <xf numFmtId="4" fontId="1" fillId="0" borderId="7" xfId="9" applyNumberFormat="1" applyBorder="1"/>
    <xf numFmtId="0" fontId="1" fillId="0" borderId="8" xfId="9" applyBorder="1"/>
    <xf numFmtId="0" fontId="2" fillId="2" borderId="11" xfId="9" applyFont="1" applyFill="1" applyBorder="1"/>
    <xf numFmtId="4" fontId="2" fillId="2" borderId="2" xfId="9" applyNumberFormat="1" applyFont="1" applyFill="1" applyBorder="1" applyAlignment="1">
      <alignment horizontal="left"/>
    </xf>
    <xf numFmtId="4" fontId="2" fillId="2" borderId="0" xfId="9" applyNumberFormat="1" applyFont="1" applyFill="1"/>
    <xf numFmtId="0" fontId="4" fillId="2" borderId="0" xfId="9" applyFont="1" applyFill="1"/>
    <xf numFmtId="49" fontId="1" fillId="2" borderId="1" xfId="9" applyNumberFormat="1" applyFill="1" applyBorder="1" applyAlignment="1">
      <alignment horizontal="center"/>
    </xf>
    <xf numFmtId="0" fontId="4" fillId="2" borderId="13" xfId="9" applyFont="1" applyFill="1" applyBorder="1"/>
    <xf numFmtId="0" fontId="4" fillId="0" borderId="0" xfId="9" applyFont="1"/>
    <xf numFmtId="39" fontId="2" fillId="0" borderId="4" xfId="9" applyNumberFormat="1" applyFont="1" applyBorder="1"/>
    <xf numFmtId="164" fontId="2" fillId="0" borderId="4" xfId="5" applyFont="1" applyFill="1" applyBorder="1" applyAlignment="1">
      <alignment horizontal="right"/>
    </xf>
    <xf numFmtId="164" fontId="2" fillId="0" borderId="5" xfId="5" applyFont="1" applyFill="1" applyBorder="1" applyAlignment="1">
      <alignment horizontal="right"/>
    </xf>
    <xf numFmtId="4" fontId="2" fillId="2" borderId="0" xfId="9" applyNumberFormat="1" applyFont="1" applyFill="1" applyAlignment="1">
      <alignment horizontal="left"/>
    </xf>
    <xf numFmtId="0" fontId="2" fillId="0" borderId="15" xfId="9" applyFont="1" applyBorder="1" applyAlignment="1">
      <alignment horizontal="left" vertical="center" wrapText="1"/>
    </xf>
    <xf numFmtId="0" fontId="2" fillId="0" borderId="16" xfId="9" applyFont="1" applyBorder="1" applyAlignment="1">
      <alignment horizontal="left" vertical="center" wrapText="1"/>
    </xf>
    <xf numFmtId="0" fontId="2" fillId="0" borderId="17" xfId="9" applyFont="1" applyBorder="1" applyAlignment="1">
      <alignment horizontal="left" vertical="center" wrapText="1"/>
    </xf>
    <xf numFmtId="165" fontId="2" fillId="0" borderId="4" xfId="6" applyNumberFormat="1" applyFont="1" applyFill="1" applyBorder="1" applyAlignment="1">
      <alignment horizontal="right"/>
    </xf>
    <xf numFmtId="165" fontId="2" fillId="0" borderId="5" xfId="6" applyNumberFormat="1" applyFont="1" applyFill="1" applyBorder="1" applyAlignment="1">
      <alignment horizontal="right"/>
    </xf>
    <xf numFmtId="4" fontId="2" fillId="0" borderId="0" xfId="9" applyNumberFormat="1" applyFont="1"/>
    <xf numFmtId="0" fontId="1" fillId="2" borderId="0" xfId="10" applyFill="1" applyBorder="1"/>
    <xf numFmtId="0" fontId="1" fillId="2" borderId="1" xfId="10" applyFill="1" applyBorder="1" applyAlignment="1">
      <alignment horizontal="center"/>
    </xf>
    <xf numFmtId="0" fontId="1" fillId="2" borderId="2" xfId="10" applyFill="1" applyBorder="1"/>
    <xf numFmtId="0" fontId="1" fillId="2" borderId="12" xfId="10" applyFill="1" applyBorder="1" applyAlignment="1">
      <alignment horizontal="center"/>
    </xf>
    <xf numFmtId="0" fontId="1" fillId="2" borderId="13" xfId="10" applyFill="1" applyBorder="1"/>
    <xf numFmtId="0" fontId="1" fillId="2" borderId="14" xfId="10" applyFill="1" applyBorder="1"/>
    <xf numFmtId="0" fontId="2" fillId="2" borderId="3" xfId="10" applyFont="1" applyFill="1" applyBorder="1" applyAlignment="1">
      <alignment horizontal="center"/>
    </xf>
    <xf numFmtId="0" fontId="1" fillId="2" borderId="4" xfId="10" applyFill="1" applyBorder="1"/>
    <xf numFmtId="164" fontId="1" fillId="2" borderId="4" xfId="5" applyFont="1" applyFill="1" applyBorder="1"/>
    <xf numFmtId="164" fontId="1" fillId="2" borderId="5" xfId="10" applyNumberFormat="1" applyFill="1" applyBorder="1"/>
    <xf numFmtId="0" fontId="2" fillId="2" borderId="4" xfId="10" applyFont="1" applyFill="1" applyBorder="1"/>
    <xf numFmtId="0" fontId="2" fillId="0" borderId="4" xfId="10" applyFont="1" applyFill="1" applyBorder="1"/>
    <xf numFmtId="164" fontId="2" fillId="2" borderId="4" xfId="5" applyFont="1" applyFill="1" applyBorder="1" applyAlignment="1">
      <alignment horizontal="right"/>
    </xf>
    <xf numFmtId="164" fontId="2" fillId="2" borderId="5" xfId="10" applyNumberFormat="1" applyFont="1" applyFill="1" applyBorder="1" applyAlignment="1">
      <alignment horizontal="right"/>
    </xf>
    <xf numFmtId="0" fontId="1" fillId="2" borderId="3" xfId="10" applyFill="1" applyBorder="1" applyAlignment="1">
      <alignment horizontal="center"/>
    </xf>
    <xf numFmtId="0" fontId="1" fillId="2" borderId="4" xfId="10" applyFill="1" applyBorder="1" applyAlignment="1">
      <alignment horizontal="center"/>
    </xf>
    <xf numFmtId="164" fontId="1" fillId="2" borderId="4" xfId="5" applyFont="1" applyFill="1" applyBorder="1" applyAlignment="1">
      <alignment horizontal="right"/>
    </xf>
    <xf numFmtId="10" fontId="1" fillId="2" borderId="5" xfId="10" applyNumberFormat="1" applyFill="1" applyBorder="1"/>
    <xf numFmtId="164" fontId="2" fillId="2" borderId="4" xfId="5" applyFont="1" applyFill="1" applyBorder="1"/>
    <xf numFmtId="0" fontId="2" fillId="2" borderId="0" xfId="10" applyFont="1" applyFill="1" applyBorder="1"/>
    <xf numFmtId="0" fontId="2" fillId="2" borderId="18" xfId="10" applyFont="1" applyFill="1" applyBorder="1" applyAlignment="1">
      <alignment horizontal="center"/>
    </xf>
    <xf numFmtId="0" fontId="2" fillId="0" borderId="19" xfId="10" applyFont="1" applyFill="1" applyBorder="1"/>
    <xf numFmtId="0" fontId="2" fillId="2" borderId="19" xfId="10" applyFont="1" applyFill="1" applyBorder="1"/>
    <xf numFmtId="10" fontId="2" fillId="2" borderId="20" xfId="10" applyNumberFormat="1" applyFont="1" applyFill="1" applyBorder="1"/>
    <xf numFmtId="0" fontId="1" fillId="2" borderId="1" xfId="10" applyFill="1" applyBorder="1"/>
    <xf numFmtId="49" fontId="1" fillId="3" borderId="1" xfId="9" applyNumberFormat="1" applyFill="1" applyBorder="1"/>
    <xf numFmtId="0" fontId="1" fillId="3" borderId="0" xfId="9" applyFill="1"/>
    <xf numFmtId="164" fontId="1" fillId="0" borderId="4" xfId="1" applyFont="1" applyFill="1" applyBorder="1"/>
    <xf numFmtId="169" fontId="2" fillId="0" borderId="4" xfId="3" applyNumberFormat="1" applyFont="1" applyFill="1" applyBorder="1"/>
    <xf numFmtId="3" fontId="1" fillId="0" borderId="4" xfId="9" applyNumberFormat="1" applyBorder="1"/>
    <xf numFmtId="170" fontId="1" fillId="2" borderId="4" xfId="10" applyNumberFormat="1" applyFill="1" applyBorder="1"/>
    <xf numFmtId="170" fontId="1" fillId="0" borderId="4" xfId="5" applyNumberFormat="1" applyFont="1" applyFill="1" applyBorder="1" applyAlignment="1">
      <alignment horizontal="right"/>
    </xf>
    <xf numFmtId="164" fontId="1" fillId="0" borderId="0" xfId="1" applyFont="1" applyFill="1"/>
    <xf numFmtId="0" fontId="1" fillId="0" borderId="21" xfId="9" applyBorder="1" applyAlignment="1">
      <alignment wrapText="1"/>
    </xf>
    <xf numFmtId="0" fontId="2" fillId="2" borderId="13" xfId="9" applyFont="1" applyFill="1" applyBorder="1"/>
    <xf numFmtId="0" fontId="2" fillId="2" borderId="14" xfId="9" applyFont="1" applyFill="1" applyBorder="1"/>
    <xf numFmtId="170" fontId="1" fillId="0" borderId="4" xfId="1" applyNumberFormat="1" applyFont="1" applyFill="1" applyBorder="1"/>
    <xf numFmtId="170" fontId="1" fillId="0" borderId="4" xfId="9" applyNumberFormat="1" applyBorder="1"/>
    <xf numFmtId="170" fontId="2" fillId="0" borderId="4" xfId="3" applyNumberFormat="1" applyFont="1" applyFill="1" applyBorder="1"/>
    <xf numFmtId="0" fontId="2" fillId="0" borderId="22" xfId="9" applyFont="1" applyBorder="1" applyAlignment="1">
      <alignment horizontal="center" vertical="center" wrapText="1"/>
    </xf>
    <xf numFmtId="0" fontId="2" fillId="0" borderId="23" xfId="9" applyFont="1" applyBorder="1" applyAlignment="1">
      <alignment horizontal="center" vertical="center" wrapText="1"/>
    </xf>
    <xf numFmtId="164" fontId="2" fillId="2" borderId="5" xfId="5" applyFont="1" applyFill="1" applyBorder="1" applyAlignment="1">
      <alignment horizontal="right"/>
    </xf>
    <xf numFmtId="0" fontId="2" fillId="2" borderId="4" xfId="9" applyFont="1" applyFill="1" applyBorder="1" applyAlignment="1">
      <alignment horizontal="center" vertical="center" wrapText="1"/>
    </xf>
    <xf numFmtId="0" fontId="2" fillId="0" borderId="4" xfId="9" applyFont="1" applyBorder="1" applyAlignment="1">
      <alignment horizontal="left"/>
    </xf>
    <xf numFmtId="0" fontId="2" fillId="0" borderId="21" xfId="9" applyFont="1" applyBorder="1" applyAlignment="1">
      <alignment horizontal="left" vertical="center" wrapText="1"/>
    </xf>
    <xf numFmtId="0" fontId="2" fillId="2" borderId="22" xfId="9" applyFont="1" applyFill="1" applyBorder="1" applyAlignment="1">
      <alignment horizontal="left" vertical="center" wrapText="1"/>
    </xf>
    <xf numFmtId="0" fontId="2" fillId="0" borderId="23" xfId="9" applyFont="1" applyBorder="1" applyAlignment="1">
      <alignment horizontal="left" vertical="center" wrapText="1"/>
    </xf>
    <xf numFmtId="0" fontId="2" fillId="0" borderId="22" xfId="9" applyFont="1" applyBorder="1" applyAlignment="1">
      <alignment horizontal="left" vertical="center" wrapText="1"/>
    </xf>
    <xf numFmtId="49" fontId="1" fillId="2" borderId="12" xfId="9" applyNumberFormat="1" applyFill="1" applyBorder="1"/>
    <xf numFmtId="49" fontId="1" fillId="2" borderId="13" xfId="9" applyNumberFormat="1" applyFill="1" applyBorder="1"/>
    <xf numFmtId="166" fontId="1" fillId="2" borderId="0" xfId="9" applyNumberFormat="1" applyFill="1" applyAlignment="1">
      <alignment horizontal="center"/>
    </xf>
    <xf numFmtId="167" fontId="1" fillId="2" borderId="0" xfId="9" applyNumberFormat="1" applyFill="1"/>
    <xf numFmtId="0" fontId="2" fillId="0" borderId="3" xfId="9" applyFont="1" applyBorder="1" applyAlignment="1">
      <alignment wrapText="1"/>
    </xf>
    <xf numFmtId="0" fontId="1" fillId="2" borderId="0" xfId="10" applyFill="1" applyBorder="1" applyAlignment="1">
      <alignment horizontal="center"/>
    </xf>
    <xf numFmtId="0" fontId="2" fillId="2" borderId="24" xfId="9" applyFont="1" applyFill="1" applyBorder="1" applyAlignment="1">
      <alignment horizontal="left" vertical="center" wrapText="1"/>
    </xf>
    <xf numFmtId="0" fontId="1" fillId="2" borderId="24" xfId="9" applyFill="1" applyBorder="1"/>
    <xf numFmtId="0" fontId="2" fillId="2" borderId="24" xfId="9" applyFont="1" applyFill="1" applyBorder="1"/>
    <xf numFmtId="0" fontId="1" fillId="2" borderId="25" xfId="9" applyFill="1" applyBorder="1"/>
    <xf numFmtId="4" fontId="2" fillId="3" borderId="0" xfId="9" applyNumberFormat="1" applyFont="1" applyFill="1"/>
    <xf numFmtId="0" fontId="1" fillId="0" borderId="2" xfId="9" applyBorder="1"/>
    <xf numFmtId="0" fontId="1" fillId="0" borderId="14" xfId="9" applyBorder="1"/>
    <xf numFmtId="0" fontId="2" fillId="2" borderId="4" xfId="9" applyFont="1" applyFill="1" applyBorder="1" applyAlignment="1">
      <alignment horizontal="right" wrapText="1"/>
    </xf>
    <xf numFmtId="0" fontId="2" fillId="0" borderId="29" xfId="9" applyFont="1" applyBorder="1" applyAlignment="1">
      <alignment horizontal="left" vertical="center" wrapText="1"/>
    </xf>
    <xf numFmtId="0" fontId="1" fillId="0" borderId="24" xfId="9" applyBorder="1"/>
    <xf numFmtId="0" fontId="1" fillId="0" borderId="26" xfId="9" applyBorder="1"/>
    <xf numFmtId="0" fontId="1" fillId="0" borderId="27" xfId="9" applyBorder="1"/>
    <xf numFmtId="4" fontId="1" fillId="0" borderId="27" xfId="9" applyNumberFormat="1" applyBorder="1"/>
    <xf numFmtId="0" fontId="1" fillId="0" borderId="28" xfId="9" applyBorder="1"/>
    <xf numFmtId="4" fontId="2" fillId="2" borderId="10" xfId="9" applyNumberFormat="1" applyFont="1" applyFill="1" applyBorder="1" applyAlignment="1">
      <alignment horizontal="left"/>
    </xf>
    <xf numFmtId="0" fontId="1" fillId="2" borderId="11" xfId="9" applyFill="1" applyBorder="1"/>
    <xf numFmtId="0" fontId="2" fillId="0" borderId="30" xfId="9" applyFont="1" applyBorder="1" applyAlignment="1">
      <alignment horizontal="left" vertical="center" wrapText="1"/>
    </xf>
    <xf numFmtId="4" fontId="1" fillId="2" borderId="9" xfId="9" applyNumberFormat="1" applyFill="1" applyBorder="1"/>
    <xf numFmtId="4" fontId="1" fillId="2" borderId="1" xfId="9" applyNumberFormat="1" applyFill="1" applyBorder="1"/>
    <xf numFmtId="0" fontId="1" fillId="2" borderId="13" xfId="10" applyFill="1" applyBorder="1" applyAlignment="1">
      <alignment horizontal="center"/>
    </xf>
    <xf numFmtId="0" fontId="2" fillId="2" borderId="24" xfId="10" applyFont="1" applyFill="1" applyBorder="1" applyAlignment="1">
      <alignment horizontal="center"/>
    </xf>
    <xf numFmtId="0" fontId="1" fillId="2" borderId="24" xfId="10" applyFill="1" applyBorder="1" applyAlignment="1">
      <alignment horizontal="center"/>
    </xf>
    <xf numFmtId="0" fontId="1" fillId="2" borderId="9" xfId="10" applyFill="1" applyBorder="1"/>
    <xf numFmtId="0" fontId="1" fillId="2" borderId="10" xfId="10" applyFill="1" applyBorder="1"/>
    <xf numFmtId="0" fontId="1" fillId="2" borderId="11" xfId="10" applyFill="1" applyBorder="1"/>
    <xf numFmtId="0" fontId="1" fillId="2" borderId="12" xfId="10" applyFill="1" applyBorder="1"/>
    <xf numFmtId="0" fontId="1" fillId="2" borderId="4" xfId="10" applyFill="1" applyBorder="1" applyAlignment="1">
      <alignment horizontal="right"/>
    </xf>
    <xf numFmtId="0" fontId="1" fillId="0" borderId="29" xfId="9" applyBorder="1" applyAlignment="1">
      <alignment wrapText="1"/>
    </xf>
    <xf numFmtId="166" fontId="1" fillId="2" borderId="4" xfId="9" applyNumberFormat="1" applyFill="1" applyBorder="1" applyAlignment="1">
      <alignment horizontal="right"/>
    </xf>
    <xf numFmtId="0" fontId="1" fillId="2" borderId="4" xfId="10" applyFill="1" applyBorder="1" applyAlignment="1">
      <alignment wrapText="1"/>
    </xf>
    <xf numFmtId="0" fontId="2" fillId="0" borderId="4" xfId="0" applyFont="1" applyBorder="1"/>
    <xf numFmtId="0" fontId="1" fillId="3" borderId="2" xfId="9" applyFill="1" applyBorder="1"/>
    <xf numFmtId="4" fontId="2" fillId="2" borderId="13" xfId="9" applyNumberFormat="1" applyFont="1" applyFill="1" applyBorder="1"/>
    <xf numFmtId="4" fontId="2" fillId="3" borderId="0" xfId="9" applyNumberFormat="1" applyFont="1" applyFill="1" applyAlignment="1">
      <alignment horizontal="left"/>
    </xf>
    <xf numFmtId="4" fontId="2" fillId="3" borderId="2" xfId="9" applyNumberFormat="1" applyFont="1" applyFill="1" applyBorder="1" applyAlignment="1">
      <alignment horizontal="left"/>
    </xf>
    <xf numFmtId="0" fontId="2" fillId="3" borderId="2" xfId="9" applyFont="1" applyFill="1" applyBorder="1" applyAlignment="1">
      <alignment wrapText="1"/>
    </xf>
    <xf numFmtId="0" fontId="1" fillId="3" borderId="1" xfId="9" applyFill="1" applyBorder="1"/>
    <xf numFmtId="0" fontId="1" fillId="3" borderId="12" xfId="9" applyFill="1" applyBorder="1"/>
    <xf numFmtId="0" fontId="1" fillId="3" borderId="13" xfId="9" applyFill="1" applyBorder="1"/>
    <xf numFmtId="4" fontId="1" fillId="3" borderId="13" xfId="9" applyNumberFormat="1" applyFill="1" applyBorder="1"/>
    <xf numFmtId="0" fontId="2" fillId="3" borderId="13" xfId="9" applyFont="1" applyFill="1" applyBorder="1"/>
    <xf numFmtId="0" fontId="1" fillId="3" borderId="14" xfId="9" applyFill="1" applyBorder="1"/>
    <xf numFmtId="4" fontId="1" fillId="3" borderId="2" xfId="9" applyNumberFormat="1" applyFill="1" applyBorder="1"/>
    <xf numFmtId="0" fontId="2" fillId="2" borderId="16" xfId="9" applyFont="1" applyFill="1" applyBorder="1" applyAlignment="1">
      <alignment horizontal="left" vertical="center" wrapText="1"/>
    </xf>
    <xf numFmtId="0" fontId="1" fillId="3" borderId="0" xfId="10" applyFill="1" applyBorder="1"/>
    <xf numFmtId="0" fontId="1" fillId="3" borderId="2" xfId="10" applyFill="1" applyBorder="1"/>
    <xf numFmtId="0" fontId="1" fillId="0" borderId="4" xfId="13" applyFill="1" applyBorder="1"/>
    <xf numFmtId="0" fontId="1" fillId="0" borderId="4" xfId="13" applyFill="1" applyBorder="1" applyAlignment="1">
      <alignment horizontal="center"/>
    </xf>
    <xf numFmtId="164" fontId="1" fillId="0" borderId="4" xfId="7" applyFont="1" applyFill="1" applyBorder="1"/>
    <xf numFmtId="0" fontId="1" fillId="2" borderId="4" xfId="10" applyFill="1" applyBorder="1" applyAlignment="1">
      <alignment horizontal="center" wrapText="1"/>
    </xf>
    <xf numFmtId="0" fontId="1" fillId="2" borderId="4" xfId="13" applyFill="1" applyBorder="1" applyAlignment="1">
      <alignment horizontal="center"/>
    </xf>
    <xf numFmtId="0" fontId="2" fillId="2" borderId="4" xfId="13" applyFont="1" applyFill="1" applyBorder="1"/>
    <xf numFmtId="0" fontId="2" fillId="2" borderId="1" xfId="9" applyFont="1" applyFill="1" applyBorder="1" applyAlignment="1">
      <alignment horizontal="center"/>
    </xf>
    <xf numFmtId="0" fontId="2" fillId="2" borderId="0" xfId="9" applyFont="1" applyFill="1" applyAlignment="1">
      <alignment horizontal="center"/>
    </xf>
    <xf numFmtId="0" fontId="2" fillId="2" borderId="2" xfId="9" applyFont="1" applyFill="1" applyBorder="1" applyAlignment="1">
      <alignment horizontal="center"/>
    </xf>
    <xf numFmtId="0" fontId="1" fillId="3" borderId="0" xfId="9" applyFill="1" applyAlignment="1">
      <alignment horizontal="left" wrapText="1"/>
    </xf>
    <xf numFmtId="0" fontId="1" fillId="3" borderId="2" xfId="9" applyFill="1" applyBorder="1" applyAlignment="1">
      <alignment horizontal="left" wrapText="1"/>
    </xf>
    <xf numFmtId="0" fontId="1" fillId="0" borderId="4" xfId="0" applyFont="1" applyBorder="1"/>
    <xf numFmtId="4" fontId="1" fillId="0" borderId="4" xfId="0" applyNumberFormat="1" applyFont="1" applyBorder="1"/>
    <xf numFmtId="3" fontId="1" fillId="0" borderId="4" xfId="0" applyNumberFormat="1" applyFont="1" applyBorder="1"/>
    <xf numFmtId="4" fontId="2" fillId="2" borderId="4" xfId="9" applyNumberFormat="1" applyFont="1" applyFill="1" applyBorder="1" applyAlignment="1">
      <alignment horizontal="right"/>
    </xf>
    <xf numFmtId="0" fontId="7" fillId="3" borderId="0" xfId="0" applyFont="1" applyFill="1" applyAlignment="1">
      <alignment wrapText="1"/>
    </xf>
    <xf numFmtId="0" fontId="2" fillId="2" borderId="1" xfId="9" applyFont="1" applyFill="1" applyBorder="1" applyAlignment="1">
      <alignment horizontal="center" vertical="top" wrapText="1"/>
    </xf>
    <xf numFmtId="0" fontId="2" fillId="2" borderId="0" xfId="9" applyFont="1" applyFill="1" applyAlignment="1">
      <alignment horizontal="center" vertical="top" wrapText="1"/>
    </xf>
    <xf numFmtId="0" fontId="2" fillId="2" borderId="2" xfId="9" applyFont="1" applyFill="1" applyBorder="1" applyAlignment="1">
      <alignment horizontal="center" vertical="top" wrapText="1"/>
    </xf>
    <xf numFmtId="0" fontId="1" fillId="2" borderId="4" xfId="9" applyFill="1" applyBorder="1" applyAlignment="1">
      <alignment horizontal="right"/>
    </xf>
    <xf numFmtId="166" fontId="1" fillId="2" borderId="4" xfId="10" applyNumberFormat="1" applyFill="1" applyBorder="1"/>
    <xf numFmtId="10" fontId="1" fillId="2" borderId="0" xfId="10" applyNumberFormat="1" applyFill="1" applyBorder="1"/>
    <xf numFmtId="164" fontId="2" fillId="0" borderId="4" xfId="1" applyFont="1" applyFill="1" applyBorder="1"/>
    <xf numFmtId="171" fontId="1" fillId="0" borderId="4" xfId="13" applyNumberFormat="1" applyFill="1" applyBorder="1" applyAlignment="1">
      <alignment horizontal="left"/>
    </xf>
    <xf numFmtId="0" fontId="2" fillId="0" borderId="22" xfId="9" applyFont="1" applyBorder="1" applyAlignment="1">
      <alignment horizontal="right" vertical="center" wrapText="1"/>
    </xf>
    <xf numFmtId="0" fontId="2" fillId="0" borderId="4" xfId="9" applyFont="1" applyBorder="1" applyAlignment="1">
      <alignment horizontal="right" vertical="center" wrapText="1"/>
    </xf>
    <xf numFmtId="0" fontId="1" fillId="0" borderId="0" xfId="0" applyFont="1"/>
    <xf numFmtId="0" fontId="2" fillId="4" borderId="4" xfId="0" applyFont="1" applyFill="1" applyBorder="1"/>
    <xf numFmtId="0" fontId="1" fillId="0" borderId="4" xfId="0" applyFont="1" applyBorder="1" applyAlignment="1">
      <alignment horizontal="left" vertical="top"/>
    </xf>
    <xf numFmtId="0" fontId="8" fillId="0" borderId="4" xfId="14" applyBorder="1" applyAlignment="1"/>
    <xf numFmtId="10" fontId="2" fillId="0" borderId="4" xfId="15" applyNumberFormat="1" applyFont="1" applyFill="1" applyBorder="1"/>
    <xf numFmtId="10" fontId="2" fillId="0" borderId="5" xfId="15" applyNumberFormat="1" applyFont="1" applyFill="1" applyBorder="1" applyAlignment="1">
      <alignment horizontal="right"/>
    </xf>
    <xf numFmtId="166" fontId="1" fillId="0" borderId="4" xfId="10" applyNumberFormat="1" applyFill="1" applyBorder="1"/>
    <xf numFmtId="0" fontId="1" fillId="0" borderId="4" xfId="10" applyFill="1" applyBorder="1"/>
    <xf numFmtId="0" fontId="2" fillId="0" borderId="4" xfId="13" applyFont="1" applyFill="1" applyBorder="1"/>
    <xf numFmtId="0" fontId="2" fillId="2" borderId="17" xfId="10" applyFont="1" applyFill="1" applyBorder="1" applyAlignment="1">
      <alignment horizontal="left" vertical="center" wrapText="1"/>
    </xf>
    <xf numFmtId="170" fontId="2" fillId="0" borderId="4" xfId="5" applyNumberFormat="1" applyFont="1" applyFill="1" applyBorder="1" applyAlignment="1">
      <alignment horizontal="right"/>
    </xf>
    <xf numFmtId="164" fontId="1" fillId="0" borderId="4" xfId="5" applyFont="1" applyFill="1" applyBorder="1" applyAlignment="1">
      <alignment horizontal="right"/>
    </xf>
    <xf numFmtId="172" fontId="1" fillId="2" borderId="4" xfId="9" applyNumberFormat="1" applyFill="1" applyBorder="1"/>
    <xf numFmtId="167" fontId="1" fillId="2" borderId="4" xfId="9" applyNumberFormat="1" applyFill="1" applyBorder="1" applyAlignment="1">
      <alignment horizontal="left"/>
    </xf>
    <xf numFmtId="2" fontId="2" fillId="2" borderId="4" xfId="9" applyNumberFormat="1" applyFont="1" applyFill="1" applyBorder="1"/>
    <xf numFmtId="164" fontId="2" fillId="0" borderId="19" xfId="5" applyFont="1" applyFill="1" applyBorder="1"/>
    <xf numFmtId="0" fontId="2" fillId="2" borderId="15" xfId="10" applyFont="1" applyFill="1" applyBorder="1" applyAlignment="1">
      <alignment horizontal="left" vertical="center" wrapText="1"/>
    </xf>
    <xf numFmtId="0" fontId="2" fillId="2" borderId="16" xfId="10" applyFont="1" applyFill="1" applyBorder="1" applyAlignment="1">
      <alignment horizontal="left" vertical="center" wrapText="1"/>
    </xf>
    <xf numFmtId="0" fontId="2" fillId="2" borderId="30" xfId="10" applyFont="1" applyFill="1" applyBorder="1" applyAlignment="1">
      <alignment horizontal="left" vertical="center" wrapText="1"/>
    </xf>
    <xf numFmtId="0" fontId="2" fillId="2" borderId="16" xfId="10" applyFont="1" applyFill="1" applyBorder="1" applyAlignment="1">
      <alignment horizontal="right" vertical="center" wrapText="1"/>
    </xf>
    <xf numFmtId="0" fontId="1" fillId="2" borderId="6" xfId="10" applyFill="1" applyBorder="1" applyAlignment="1">
      <alignment horizontal="center"/>
    </xf>
    <xf numFmtId="0" fontId="1" fillId="2" borderId="7" xfId="10" applyFill="1" applyBorder="1"/>
    <xf numFmtId="0" fontId="1" fillId="2" borderId="7" xfId="10" applyFill="1" applyBorder="1" applyAlignment="1">
      <alignment horizontal="center"/>
    </xf>
    <xf numFmtId="164" fontId="1" fillId="2" borderId="7" xfId="5" applyFont="1" applyFill="1" applyBorder="1"/>
    <xf numFmtId="10" fontId="1" fillId="2" borderId="8" xfId="10" applyNumberFormat="1" applyFill="1" applyBorder="1"/>
    <xf numFmtId="164" fontId="2" fillId="0" borderId="4" xfId="5" applyFont="1" applyFill="1" applyBorder="1"/>
    <xf numFmtId="0" fontId="1" fillId="2" borderId="24" xfId="10" applyFill="1" applyBorder="1"/>
    <xf numFmtId="10" fontId="2" fillId="2" borderId="5" xfId="10" applyNumberFormat="1" applyFont="1" applyFill="1" applyBorder="1"/>
    <xf numFmtId="10" fontId="2" fillId="2" borderId="4" xfId="15" applyNumberFormat="1" applyFont="1" applyFill="1" applyBorder="1" applyAlignment="1">
      <alignment horizontal="right"/>
    </xf>
    <xf numFmtId="0" fontId="2" fillId="0" borderId="24" xfId="9" applyFont="1" applyBorder="1"/>
    <xf numFmtId="4" fontId="2" fillId="0" borderId="4" xfId="0" applyNumberFormat="1" applyFont="1" applyBorder="1"/>
    <xf numFmtId="3" fontId="2" fillId="0" borderId="4" xfId="0" applyNumberFormat="1" applyFont="1" applyBorder="1"/>
    <xf numFmtId="0" fontId="1" fillId="2" borderId="0" xfId="9" applyFill="1" applyAlignment="1">
      <alignment horizontal="left" vertical="top" wrapText="1"/>
    </xf>
    <xf numFmtId="0" fontId="1" fillId="2" borderId="2" xfId="9" applyFill="1" applyBorder="1" applyAlignment="1">
      <alignment horizontal="left" vertical="top" wrapText="1"/>
    </xf>
    <xf numFmtId="0" fontId="2" fillId="2" borderId="9" xfId="9" applyFont="1" applyFill="1" applyBorder="1" applyAlignment="1">
      <alignment horizontal="center"/>
    </xf>
    <xf numFmtId="0" fontId="2" fillId="2" borderId="10" xfId="9" applyFont="1" applyFill="1" applyBorder="1" applyAlignment="1">
      <alignment horizontal="center"/>
    </xf>
    <xf numFmtId="0" fontId="1" fillId="2" borderId="10" xfId="9" applyFill="1" applyBorder="1" applyAlignment="1">
      <alignment horizontal="center"/>
    </xf>
    <xf numFmtId="0" fontId="2" fillId="2" borderId="11" xfId="9" applyFont="1" applyFill="1" applyBorder="1" applyAlignment="1">
      <alignment horizontal="center"/>
    </xf>
    <xf numFmtId="0" fontId="2" fillId="2" borderId="1" xfId="9" applyFont="1" applyFill="1" applyBorder="1" applyAlignment="1">
      <alignment horizontal="center"/>
    </xf>
    <xf numFmtId="0" fontId="2" fillId="2" borderId="0" xfId="9" applyFont="1" applyFill="1" applyAlignment="1">
      <alignment horizontal="center"/>
    </xf>
    <xf numFmtId="0" fontId="1" fillId="2" borderId="0" xfId="9" applyFill="1" applyAlignment="1">
      <alignment horizontal="center"/>
    </xf>
    <xf numFmtId="0" fontId="2" fillId="2" borderId="2" xfId="9" applyFont="1" applyFill="1" applyBorder="1" applyAlignment="1">
      <alignment horizontal="center"/>
    </xf>
    <xf numFmtId="0" fontId="1" fillId="2" borderId="1" xfId="10" applyFill="1" applyBorder="1" applyAlignment="1">
      <alignment horizontal="center" wrapText="1"/>
    </xf>
    <xf numFmtId="0" fontId="1" fillId="2" borderId="0" xfId="10" applyFill="1" applyBorder="1" applyAlignment="1">
      <alignment horizontal="center" wrapText="1"/>
    </xf>
    <xf numFmtId="0" fontId="1" fillId="2" borderId="2" xfId="10" applyFill="1" applyBorder="1" applyAlignment="1">
      <alignment horizontal="center" wrapText="1"/>
    </xf>
    <xf numFmtId="0" fontId="2" fillId="2" borderId="12" xfId="9" applyFont="1" applyFill="1" applyBorder="1" applyAlignment="1">
      <alignment horizontal="center"/>
    </xf>
    <xf numFmtId="0" fontId="2" fillId="2" borderId="13" xfId="9" applyFont="1" applyFill="1" applyBorder="1" applyAlignment="1">
      <alignment horizontal="center"/>
    </xf>
    <xf numFmtId="0" fontId="2" fillId="2" borderId="14" xfId="9" applyFont="1" applyFill="1" applyBorder="1" applyAlignment="1">
      <alignment horizontal="center"/>
    </xf>
    <xf numFmtId="0" fontId="1" fillId="2" borderId="31" xfId="10" applyFill="1" applyBorder="1" applyAlignment="1">
      <alignment horizontal="center" wrapText="1"/>
    </xf>
    <xf numFmtId="0" fontId="1" fillId="2" borderId="24" xfId="10" applyFill="1" applyBorder="1" applyAlignment="1">
      <alignment horizontal="center" wrapText="1"/>
    </xf>
    <xf numFmtId="0" fontId="1" fillId="2" borderId="0" xfId="10" applyFill="1" applyBorder="1" applyAlignment="1">
      <alignment horizontal="left" wrapText="1"/>
    </xf>
    <xf numFmtId="0" fontId="1" fillId="2" borderId="2" xfId="10" applyFill="1" applyBorder="1" applyAlignment="1">
      <alignment horizontal="left" wrapText="1"/>
    </xf>
    <xf numFmtId="0" fontId="2" fillId="0" borderId="9" xfId="10" applyFont="1" applyBorder="1" applyAlignment="1">
      <alignment horizontal="center"/>
    </xf>
    <xf numFmtId="0" fontId="2" fillId="0" borderId="10" xfId="10" applyFont="1" applyBorder="1" applyAlignment="1">
      <alignment horizontal="center"/>
    </xf>
    <xf numFmtId="0" fontId="2" fillId="0" borderId="11" xfId="10" applyFont="1" applyBorder="1" applyAlignment="1">
      <alignment horizontal="center"/>
    </xf>
    <xf numFmtId="0" fontId="2" fillId="2" borderId="1" xfId="10" applyFont="1" applyFill="1" applyBorder="1" applyAlignment="1">
      <alignment horizontal="center"/>
    </xf>
    <xf numFmtId="0" fontId="2" fillId="2" borderId="0" xfId="10" applyFont="1" applyFill="1" applyBorder="1" applyAlignment="1">
      <alignment horizontal="center"/>
    </xf>
    <xf numFmtId="0" fontId="2" fillId="2" borderId="2" xfId="10" applyFont="1" applyFill="1" applyBorder="1" applyAlignment="1">
      <alignment horizontal="center"/>
    </xf>
    <xf numFmtId="0" fontId="2" fillId="0" borderId="1" xfId="10" applyFont="1" applyBorder="1" applyAlignment="1">
      <alignment horizontal="center"/>
    </xf>
    <xf numFmtId="0" fontId="2" fillId="0" borderId="0" xfId="10" applyFont="1" applyBorder="1" applyAlignment="1">
      <alignment horizontal="center"/>
    </xf>
    <xf numFmtId="0" fontId="2" fillId="0" borderId="2" xfId="10" applyFont="1" applyBorder="1" applyAlignment="1">
      <alignment horizontal="center"/>
    </xf>
    <xf numFmtId="0" fontId="2" fillId="2" borderId="1" xfId="10" applyFont="1" applyFill="1" applyBorder="1" applyAlignment="1">
      <alignment horizontal="center" vertical="top" wrapText="1"/>
    </xf>
    <xf numFmtId="0" fontId="2" fillId="2" borderId="0" xfId="10" applyFont="1" applyFill="1" applyBorder="1" applyAlignment="1">
      <alignment horizontal="center" vertical="top" wrapText="1"/>
    </xf>
    <xf numFmtId="0" fontId="2" fillId="2" borderId="2" xfId="10" applyFont="1" applyFill="1" applyBorder="1" applyAlignment="1">
      <alignment horizontal="center" vertical="top" wrapText="1"/>
    </xf>
    <xf numFmtId="0" fontId="1" fillId="2" borderId="0" xfId="9" applyFill="1" applyAlignment="1">
      <alignment horizontal="left"/>
    </xf>
    <xf numFmtId="0" fontId="1" fillId="3" borderId="0" xfId="9" applyFill="1" applyAlignment="1">
      <alignment horizontal="left" wrapText="1"/>
    </xf>
    <xf numFmtId="0" fontId="1" fillId="3" borderId="2" xfId="9" applyFill="1" applyBorder="1" applyAlignment="1">
      <alignment horizontal="left" wrapText="1"/>
    </xf>
    <xf numFmtId="0" fontId="2" fillId="2" borderId="1" xfId="9" applyFont="1" applyFill="1" applyBorder="1" applyAlignment="1">
      <alignment horizontal="center" vertical="top" wrapText="1"/>
    </xf>
    <xf numFmtId="0" fontId="1" fillId="0" borderId="0" xfId="9"/>
    <xf numFmtId="0" fontId="1" fillId="0" borderId="2" xfId="9" applyBorder="1"/>
    <xf numFmtId="0" fontId="1" fillId="2" borderId="2" xfId="9" applyFill="1" applyBorder="1" applyAlignment="1">
      <alignment horizontal="left"/>
    </xf>
    <xf numFmtId="0" fontId="1" fillId="3" borderId="0" xfId="9" applyFill="1" applyAlignment="1">
      <alignment horizontal="left" vertical="top" wrapText="1"/>
    </xf>
    <xf numFmtId="0" fontId="7" fillId="0" borderId="0" xfId="0" applyFont="1" applyAlignment="1">
      <alignment vertical="top" wrapText="1"/>
    </xf>
    <xf numFmtId="0" fontId="2" fillId="2" borderId="0" xfId="9" applyFont="1" applyFill="1" applyAlignment="1">
      <alignment horizontal="center" vertical="top" wrapText="1"/>
    </xf>
    <xf numFmtId="0" fontId="2" fillId="2" borderId="2" xfId="9" applyFont="1" applyFill="1" applyBorder="1" applyAlignment="1">
      <alignment horizontal="center" vertical="top" wrapText="1"/>
    </xf>
    <xf numFmtId="0" fontId="2" fillId="0" borderId="1" xfId="9" applyFont="1" applyBorder="1" applyAlignment="1">
      <alignment horizontal="center"/>
    </xf>
    <xf numFmtId="0" fontId="2" fillId="0" borderId="0" xfId="9" applyFont="1" applyAlignment="1">
      <alignment horizontal="center"/>
    </xf>
    <xf numFmtId="0" fontId="2" fillId="0" borderId="2" xfId="9" applyFont="1" applyBorder="1" applyAlignment="1">
      <alignment horizontal="center"/>
    </xf>
  </cellXfs>
  <cellStyles count="16">
    <cellStyle name="Comma" xfId="1" builtinId="3"/>
    <cellStyle name="Comma 2" xfId="2" xr:uid="{00000000-0005-0000-0000-000001000000}"/>
    <cellStyle name="Comma 3" xfId="3" xr:uid="{00000000-0005-0000-0000-000002000000}"/>
    <cellStyle name="Comma 4" xfId="4" xr:uid="{00000000-0005-0000-0000-000003000000}"/>
    <cellStyle name="Comma 5" xfId="5" xr:uid="{00000000-0005-0000-0000-000004000000}"/>
    <cellStyle name="Comma 6" xfId="6" xr:uid="{00000000-0005-0000-0000-000005000000}"/>
    <cellStyle name="Comma_FACT SHEET - QLF - May 10" xfId="7" xr:uid="{00000000-0005-0000-0000-000006000000}"/>
    <cellStyle name="Euro" xfId="8" xr:uid="{00000000-0005-0000-0000-000007000000}"/>
    <cellStyle name="Hyperlink" xfId="14" builtinId="8"/>
    <cellStyle name="Normal" xfId="0" builtinId="0"/>
    <cellStyle name="Normal 2" xfId="9" xr:uid="{00000000-0005-0000-0000-00000A000000}"/>
    <cellStyle name="Normal 3" xfId="10" xr:uid="{00000000-0005-0000-0000-00000B000000}"/>
    <cellStyle name="Normal_FACT SHEET - QLF - May 10" xfId="13" xr:uid="{00000000-0005-0000-0000-00000C000000}"/>
    <cellStyle name="Percent" xfId="15" builtinId="5"/>
    <cellStyle name="Percent 2" xfId="11" xr:uid="{00000000-0005-0000-0000-00000E000000}"/>
    <cellStyle name="Style 1" xfId="12"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ncds\MF\ppd\PER\IRI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cds\MF\ppd\PER\FORMULA.xl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YMONDS"/>
      <sheetName val="PANDU"/>
      <sheetName val="Current"/>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YMONDS"/>
      <sheetName val="G-Sec Yld"/>
      <sheetName val="Sheet4"/>
      <sheetName val="Sheet3"/>
      <sheetName val="0%"/>
      <sheetName val="Bond Yld"/>
      <sheetName val="T-Bill"/>
      <sheetName val="--irr--"/>
      <sheetName val="xirr"/>
      <sheetName val="DDB"/>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sqref="A1:G1"/>
    </sheetView>
  </sheetViews>
  <sheetFormatPr defaultColWidth="9.1796875" defaultRowHeight="12.5"/>
  <cols>
    <col min="1" max="1" width="9.1796875" style="225"/>
    <col min="2" max="2" width="31.81640625" style="225" bestFit="1" customWidth="1"/>
    <col min="3" max="3" width="29" style="225" bestFit="1" customWidth="1"/>
    <col min="4" max="5" width="9.1796875" style="225"/>
    <col min="6" max="6" width="9.1796875" style="225" customWidth="1"/>
    <col min="7" max="7" width="15" style="225" customWidth="1"/>
    <col min="8" max="16384" width="9.1796875" style="225"/>
  </cols>
  <sheetData>
    <row r="1" spans="1:7" s="1" customFormat="1" ht="13">
      <c r="A1" s="259" t="s">
        <v>0</v>
      </c>
      <c r="B1" s="260"/>
      <c r="C1" s="260"/>
      <c r="D1" s="260"/>
      <c r="E1" s="260"/>
      <c r="F1" s="260"/>
      <c r="G1" s="262"/>
    </row>
    <row r="2" spans="1:7" s="1" customFormat="1">
      <c r="A2" s="2"/>
      <c r="B2" s="3"/>
      <c r="C2" s="3"/>
      <c r="D2" s="3"/>
      <c r="E2" s="64"/>
      <c r="F2" s="3"/>
      <c r="G2" s="43"/>
    </row>
    <row r="3" spans="1:7" s="1" customFormat="1" ht="13">
      <c r="A3" s="263" t="s">
        <v>1</v>
      </c>
      <c r="B3" s="264"/>
      <c r="C3" s="264"/>
      <c r="D3" s="264"/>
      <c r="E3" s="264"/>
      <c r="F3" s="264"/>
      <c r="G3" s="266"/>
    </row>
    <row r="4" spans="1:7" s="1" customFormat="1" ht="13">
      <c r="A4" s="263" t="s">
        <v>2</v>
      </c>
      <c r="B4" s="264"/>
      <c r="C4" s="264"/>
      <c r="D4" s="264"/>
      <c r="E4" s="264"/>
      <c r="F4" s="264"/>
      <c r="G4" s="266"/>
    </row>
    <row r="5" spans="1:7" s="1" customFormat="1" ht="15" customHeight="1">
      <c r="A5" s="267" t="s">
        <v>202</v>
      </c>
      <c r="B5" s="268"/>
      <c r="C5" s="268"/>
      <c r="D5" s="268"/>
      <c r="E5" s="268"/>
      <c r="F5" s="268"/>
      <c r="G5" s="269"/>
    </row>
    <row r="6" spans="1:7" s="1" customFormat="1" ht="15" customHeight="1">
      <c r="A6" s="267"/>
      <c r="B6" s="268"/>
      <c r="C6" s="268"/>
      <c r="D6" s="268"/>
      <c r="E6" s="268"/>
      <c r="F6" s="268"/>
      <c r="G6" s="269"/>
    </row>
    <row r="7" spans="1:7" s="1" customFormat="1">
      <c r="A7" s="2"/>
      <c r="B7" s="3"/>
      <c r="C7" s="3"/>
      <c r="D7" s="3"/>
      <c r="E7" s="64"/>
      <c r="F7" s="3"/>
      <c r="G7" s="43"/>
    </row>
    <row r="8" spans="1:7" s="1" customFormat="1" ht="13.5" thickBot="1">
      <c r="A8" s="270" t="s">
        <v>373</v>
      </c>
      <c r="B8" s="271"/>
      <c r="C8" s="271"/>
      <c r="D8" s="271"/>
      <c r="E8" s="271"/>
      <c r="F8" s="271"/>
      <c r="G8" s="272"/>
    </row>
    <row r="11" spans="1:7" ht="13">
      <c r="B11" s="226" t="s">
        <v>238</v>
      </c>
      <c r="C11" s="226" t="s">
        <v>239</v>
      </c>
    </row>
    <row r="12" spans="1:7" ht="14.5">
      <c r="B12" s="227" t="s">
        <v>240</v>
      </c>
      <c r="C12" s="228" t="s">
        <v>241</v>
      </c>
    </row>
    <row r="13" spans="1:7" ht="14.5">
      <c r="B13" s="227" t="s">
        <v>242</v>
      </c>
      <c r="C13" s="228" t="s">
        <v>243</v>
      </c>
    </row>
    <row r="14" spans="1:7" ht="14.5">
      <c r="B14" s="227" t="s">
        <v>230</v>
      </c>
      <c r="C14" s="228" t="s">
        <v>244</v>
      </c>
    </row>
    <row r="15" spans="1:7" ht="14.5">
      <c r="B15" s="227" t="s">
        <v>245</v>
      </c>
      <c r="C15" s="228" t="s">
        <v>246</v>
      </c>
    </row>
    <row r="16" spans="1:7" ht="14.5">
      <c r="B16" s="227" t="s">
        <v>247</v>
      </c>
      <c r="C16" s="228" t="s">
        <v>248</v>
      </c>
    </row>
    <row r="17" spans="2:3" ht="14.5">
      <c r="B17" s="227" t="s">
        <v>249</v>
      </c>
      <c r="C17" s="228" t="s">
        <v>250</v>
      </c>
    </row>
    <row r="18" spans="2:3" ht="14.5">
      <c r="B18" s="227" t="s">
        <v>251</v>
      </c>
      <c r="C18" s="228" t="s">
        <v>252</v>
      </c>
    </row>
    <row r="19" spans="2:3" ht="14.5">
      <c r="B19" s="227" t="s">
        <v>253</v>
      </c>
      <c r="C19" s="228" t="s">
        <v>254</v>
      </c>
    </row>
  </sheetData>
  <mergeCells count="5">
    <mergeCell ref="A1:G1"/>
    <mergeCell ref="A3:G3"/>
    <mergeCell ref="A4:G4"/>
    <mergeCell ref="A5:G6"/>
    <mergeCell ref="A8:G8"/>
  </mergeCells>
  <hyperlinks>
    <hyperlink ref="C12" location="QLTEF!A1" display="QLTEF" xr:uid="{00000000-0004-0000-0000-000000000000}"/>
    <hyperlink ref="C13" location="QLF!A1" display="QLF" xr:uid="{00000000-0004-0000-0000-000001000000}"/>
    <hyperlink ref="C14" location="QGF!A1" display="QGF" xr:uid="{00000000-0004-0000-0000-000002000000}"/>
    <hyperlink ref="C15" location="QIF!A1" display="QIF" xr:uid="{00000000-0004-0000-0000-000003000000}"/>
    <hyperlink ref="C16" location="QTSF!A1" display="QTSF" xr:uid="{00000000-0004-0000-0000-000004000000}"/>
    <hyperlink ref="C17" location="QEFOF!A1" display="QEFOF" xr:uid="{00000000-0004-0000-0000-000005000000}"/>
    <hyperlink ref="C18" location="QGSF!A1" display="QGSF" xr:uid="{00000000-0004-0000-0000-000006000000}"/>
    <hyperlink ref="C19" location="QMAF!A1" display="QMAF"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1"/>
  <sheetViews>
    <sheetView zoomScale="90" zoomScaleNormal="90" workbookViewId="0">
      <selection sqref="A1:G1"/>
    </sheetView>
  </sheetViews>
  <sheetFormatPr defaultColWidth="9.1796875" defaultRowHeight="12.5"/>
  <cols>
    <col min="1" max="1" width="4" style="1" customWidth="1"/>
    <col min="2" max="2" width="53.26953125" style="1" customWidth="1"/>
    <col min="3" max="3" width="29" style="1" customWidth="1"/>
    <col min="4" max="4" width="21.54296875" style="1" bestFit="1" customWidth="1"/>
    <col min="5" max="5" width="11.81640625" style="18" bestFit="1" customWidth="1"/>
    <col min="6" max="6" width="13.7265625" style="1" customWidth="1"/>
    <col min="7" max="7" width="10.81640625" style="1" bestFit="1" customWidth="1"/>
    <col min="8" max="16384" width="9.1796875" style="1"/>
  </cols>
  <sheetData>
    <row r="1" spans="1:7" ht="13">
      <c r="A1" s="259" t="s">
        <v>0</v>
      </c>
      <c r="B1" s="260"/>
      <c r="C1" s="260"/>
      <c r="D1" s="260"/>
      <c r="E1" s="260"/>
      <c r="F1" s="260"/>
      <c r="G1" s="262"/>
    </row>
    <row r="2" spans="1:7">
      <c r="A2" s="2"/>
      <c r="B2" s="3"/>
      <c r="C2" s="3"/>
      <c r="D2" s="3"/>
      <c r="E2" s="64"/>
      <c r="F2" s="3"/>
      <c r="G2" s="43"/>
    </row>
    <row r="3" spans="1:7" ht="13">
      <c r="A3" s="263" t="s">
        <v>1</v>
      </c>
      <c r="B3" s="264"/>
      <c r="C3" s="264"/>
      <c r="D3" s="264"/>
      <c r="E3" s="264"/>
      <c r="F3" s="264"/>
      <c r="G3" s="266"/>
    </row>
    <row r="4" spans="1:7" ht="13">
      <c r="A4" s="263" t="s">
        <v>2</v>
      </c>
      <c r="B4" s="264"/>
      <c r="C4" s="264"/>
      <c r="D4" s="264"/>
      <c r="E4" s="264"/>
      <c r="F4" s="264"/>
      <c r="G4" s="266"/>
    </row>
    <row r="5" spans="1:7" ht="15" customHeight="1">
      <c r="A5" s="267" t="s">
        <v>202</v>
      </c>
      <c r="B5" s="268"/>
      <c r="C5" s="268"/>
      <c r="D5" s="268"/>
      <c r="E5" s="268"/>
      <c r="F5" s="268"/>
      <c r="G5" s="269"/>
    </row>
    <row r="6" spans="1:7" ht="15" customHeight="1">
      <c r="A6" s="267"/>
      <c r="B6" s="268"/>
      <c r="C6" s="268"/>
      <c r="D6" s="268"/>
      <c r="E6" s="268"/>
      <c r="F6" s="268"/>
      <c r="G6" s="269"/>
    </row>
    <row r="7" spans="1:7">
      <c r="A7" s="2"/>
      <c r="B7" s="3"/>
      <c r="C7" s="3"/>
      <c r="D7" s="3"/>
      <c r="E7" s="64"/>
      <c r="F7" s="3"/>
      <c r="G7" s="43"/>
    </row>
    <row r="8" spans="1:7" ht="13">
      <c r="A8" s="263" t="s">
        <v>215</v>
      </c>
      <c r="B8" s="264"/>
      <c r="C8" s="264"/>
      <c r="D8" s="264"/>
      <c r="E8" s="264"/>
      <c r="F8" s="264"/>
      <c r="G8" s="266"/>
    </row>
    <row r="9" spans="1:7">
      <c r="A9" s="2"/>
      <c r="B9" s="3"/>
      <c r="C9" s="3"/>
      <c r="D9" s="3"/>
      <c r="E9" s="64"/>
      <c r="F9" s="3"/>
      <c r="G9" s="43"/>
    </row>
    <row r="10" spans="1:7" ht="13">
      <c r="A10" s="263" t="s">
        <v>300</v>
      </c>
      <c r="B10" s="264"/>
      <c r="C10" s="264"/>
      <c r="D10" s="264"/>
      <c r="E10" s="264"/>
      <c r="F10" s="264"/>
      <c r="G10" s="266"/>
    </row>
    <row r="11" spans="1:7" ht="13" thickBot="1">
      <c r="A11" s="68"/>
      <c r="B11" s="41"/>
      <c r="C11" s="41"/>
      <c r="D11" s="41"/>
      <c r="E11" s="69"/>
      <c r="F11" s="41"/>
      <c r="G11" s="67"/>
    </row>
    <row r="12" spans="1:7" s="9" customFormat="1" ht="48" customHeight="1">
      <c r="A12" s="143" t="s">
        <v>3</v>
      </c>
      <c r="B12" s="146" t="s">
        <v>4</v>
      </c>
      <c r="C12" s="161" t="s">
        <v>146</v>
      </c>
      <c r="D12" s="146" t="s">
        <v>41</v>
      </c>
      <c r="E12" s="223" t="s">
        <v>5</v>
      </c>
      <c r="F12" s="7" t="s">
        <v>228</v>
      </c>
      <c r="G12" s="145" t="s">
        <v>6</v>
      </c>
    </row>
    <row r="13" spans="1:7" ht="13">
      <c r="A13" s="48"/>
      <c r="B13" s="22"/>
      <c r="C13" s="162"/>
      <c r="D13" s="22"/>
      <c r="E13" s="62"/>
      <c r="F13" s="15"/>
      <c r="G13" s="63"/>
    </row>
    <row r="14" spans="1:7" ht="13">
      <c r="A14" s="48"/>
      <c r="B14" s="22" t="s">
        <v>67</v>
      </c>
      <c r="C14" s="162"/>
      <c r="D14" s="22"/>
      <c r="E14" s="62"/>
      <c r="F14" s="15"/>
      <c r="G14" s="63"/>
    </row>
    <row r="15" spans="1:7" ht="13">
      <c r="A15" s="48"/>
      <c r="B15" s="22"/>
      <c r="C15" s="162"/>
      <c r="D15" s="22"/>
      <c r="E15" s="89"/>
      <c r="F15" s="16"/>
      <c r="G15" s="63"/>
    </row>
    <row r="16" spans="1:7" ht="13">
      <c r="A16" s="48" t="s">
        <v>7</v>
      </c>
      <c r="B16" s="22" t="s">
        <v>9</v>
      </c>
      <c r="C16" s="162"/>
      <c r="D16" s="55"/>
      <c r="E16" s="55"/>
      <c r="F16" s="16"/>
      <c r="G16" s="63"/>
    </row>
    <row r="17" spans="1:7">
      <c r="A17" s="48"/>
      <c r="B17" s="15"/>
      <c r="C17" s="162"/>
      <c r="D17" s="16"/>
      <c r="E17" s="16"/>
      <c r="F17" s="16"/>
      <c r="G17" s="52"/>
    </row>
    <row r="18" spans="1:7">
      <c r="A18" s="48">
        <v>1</v>
      </c>
      <c r="B18" s="210" t="s">
        <v>225</v>
      </c>
      <c r="C18" s="162" t="s">
        <v>163</v>
      </c>
      <c r="D18" s="211" t="s">
        <v>76</v>
      </c>
      <c r="E18" s="212">
        <v>62497</v>
      </c>
      <c r="F18" s="211">
        <v>1242.0999999999999</v>
      </c>
      <c r="G18" s="17">
        <f>+ROUND(F18/$F$68,4)</f>
        <v>6.8199999999999997E-2</v>
      </c>
    </row>
    <row r="19" spans="1:7">
      <c r="A19" s="48">
        <f>+A18+1</f>
        <v>2</v>
      </c>
      <c r="B19" s="210" t="s">
        <v>219</v>
      </c>
      <c r="C19" s="162" t="s">
        <v>150</v>
      </c>
      <c r="D19" s="211" t="s">
        <v>79</v>
      </c>
      <c r="E19" s="212">
        <v>150613</v>
      </c>
      <c r="F19" s="211">
        <v>1151.06</v>
      </c>
      <c r="G19" s="17">
        <f t="shared" ref="G19:G45" si="0">+ROUND(F19/$F$68,4)</f>
        <v>6.3200000000000006E-2</v>
      </c>
    </row>
    <row r="20" spans="1:7">
      <c r="A20" s="48">
        <f>+A19+1</f>
        <v>3</v>
      </c>
      <c r="B20" s="210" t="s">
        <v>222</v>
      </c>
      <c r="C20" s="162" t="s">
        <v>148</v>
      </c>
      <c r="D20" s="211" t="s">
        <v>77</v>
      </c>
      <c r="E20" s="212">
        <v>29734</v>
      </c>
      <c r="F20" s="211">
        <v>895.89</v>
      </c>
      <c r="G20" s="17">
        <f t="shared" si="0"/>
        <v>4.9200000000000001E-2</v>
      </c>
    </row>
    <row r="21" spans="1:7">
      <c r="A21" s="48">
        <f>+A20+1</f>
        <v>4</v>
      </c>
      <c r="B21" s="210" t="s">
        <v>227</v>
      </c>
      <c r="C21" s="162" t="s">
        <v>194</v>
      </c>
      <c r="D21" s="211" t="s">
        <v>85</v>
      </c>
      <c r="E21" s="212">
        <v>116601</v>
      </c>
      <c r="F21" s="211">
        <v>836.2</v>
      </c>
      <c r="G21" s="17">
        <f t="shared" si="0"/>
        <v>4.5900000000000003E-2</v>
      </c>
    </row>
    <row r="22" spans="1:7">
      <c r="A22" s="48">
        <f>+A21+1</f>
        <v>5</v>
      </c>
      <c r="B22" s="210" t="s">
        <v>226</v>
      </c>
      <c r="C22" s="162" t="s">
        <v>173</v>
      </c>
      <c r="D22" s="211" t="s">
        <v>76</v>
      </c>
      <c r="E22" s="212">
        <v>57511</v>
      </c>
      <c r="F22" s="211">
        <v>781.32</v>
      </c>
      <c r="G22" s="17">
        <f t="shared" si="0"/>
        <v>4.2900000000000001E-2</v>
      </c>
    </row>
    <row r="23" spans="1:7">
      <c r="A23" s="48">
        <f>+A22+1</f>
        <v>6</v>
      </c>
      <c r="B23" s="210" t="s">
        <v>224</v>
      </c>
      <c r="C23" s="162" t="s">
        <v>153</v>
      </c>
      <c r="D23" s="211" t="s">
        <v>77</v>
      </c>
      <c r="E23" s="212">
        <v>35912</v>
      </c>
      <c r="F23" s="211">
        <v>692.31</v>
      </c>
      <c r="G23" s="17">
        <f t="shared" si="0"/>
        <v>3.7999999999999999E-2</v>
      </c>
    </row>
    <row r="24" spans="1:7">
      <c r="A24" s="48">
        <f t="shared" ref="A24:A45" si="1">+A23+1</f>
        <v>7</v>
      </c>
      <c r="B24" s="210" t="s">
        <v>289</v>
      </c>
      <c r="C24" s="162" t="s">
        <v>184</v>
      </c>
      <c r="D24" s="211" t="s">
        <v>86</v>
      </c>
      <c r="E24" s="212">
        <v>61046</v>
      </c>
      <c r="F24" s="211">
        <v>678.8</v>
      </c>
      <c r="G24" s="17">
        <f t="shared" si="0"/>
        <v>3.73E-2</v>
      </c>
    </row>
    <row r="25" spans="1:7">
      <c r="A25" s="48">
        <f t="shared" si="1"/>
        <v>8</v>
      </c>
      <c r="B25" s="210" t="s">
        <v>288</v>
      </c>
      <c r="C25" s="162" t="s">
        <v>166</v>
      </c>
      <c r="D25" s="211" t="s">
        <v>87</v>
      </c>
      <c r="E25" s="212">
        <v>458017</v>
      </c>
      <c r="F25" s="211">
        <v>675.35</v>
      </c>
      <c r="G25" s="17">
        <f t="shared" si="0"/>
        <v>3.7100000000000001E-2</v>
      </c>
    </row>
    <row r="26" spans="1:7">
      <c r="A26" s="48">
        <f t="shared" si="1"/>
        <v>9</v>
      </c>
      <c r="B26" s="210" t="s">
        <v>337</v>
      </c>
      <c r="C26" s="162" t="s">
        <v>156</v>
      </c>
      <c r="D26" s="211" t="s">
        <v>81</v>
      </c>
      <c r="E26" s="212">
        <v>251567</v>
      </c>
      <c r="F26" s="211">
        <v>673.82</v>
      </c>
      <c r="G26" s="17">
        <f t="shared" si="0"/>
        <v>3.6999999999999998E-2</v>
      </c>
    </row>
    <row r="27" spans="1:7">
      <c r="A27" s="48">
        <f t="shared" si="1"/>
        <v>10</v>
      </c>
      <c r="B27" s="210" t="s">
        <v>273</v>
      </c>
      <c r="C27" s="162" t="s">
        <v>174</v>
      </c>
      <c r="D27" s="211" t="s">
        <v>76</v>
      </c>
      <c r="E27" s="212">
        <v>32995</v>
      </c>
      <c r="F27" s="211">
        <v>662.95</v>
      </c>
      <c r="G27" s="17">
        <f t="shared" si="0"/>
        <v>3.6400000000000002E-2</v>
      </c>
    </row>
    <row r="28" spans="1:7">
      <c r="A28" s="48">
        <f t="shared" si="1"/>
        <v>11</v>
      </c>
      <c r="B28" s="210" t="s">
        <v>270</v>
      </c>
      <c r="C28" s="162" t="s">
        <v>198</v>
      </c>
      <c r="D28" s="211" t="s">
        <v>78</v>
      </c>
      <c r="E28" s="212">
        <v>113929</v>
      </c>
      <c r="F28" s="211">
        <v>610.37</v>
      </c>
      <c r="G28" s="17">
        <f t="shared" si="0"/>
        <v>3.3500000000000002E-2</v>
      </c>
    </row>
    <row r="29" spans="1:7">
      <c r="A29" s="48">
        <f t="shared" si="1"/>
        <v>12</v>
      </c>
      <c r="B29" s="210" t="s">
        <v>261</v>
      </c>
      <c r="C29" s="162" t="s">
        <v>195</v>
      </c>
      <c r="D29" s="211" t="s">
        <v>83</v>
      </c>
      <c r="E29" s="212">
        <v>1254067</v>
      </c>
      <c r="F29" s="211">
        <v>601.33000000000004</v>
      </c>
      <c r="G29" s="17">
        <f t="shared" si="0"/>
        <v>3.3000000000000002E-2</v>
      </c>
    </row>
    <row r="30" spans="1:7">
      <c r="A30" s="48">
        <f t="shared" si="1"/>
        <v>13</v>
      </c>
      <c r="B30" s="210" t="s">
        <v>271</v>
      </c>
      <c r="C30" s="162" t="s">
        <v>176</v>
      </c>
      <c r="D30" s="211" t="s">
        <v>105</v>
      </c>
      <c r="E30" s="212">
        <v>173789</v>
      </c>
      <c r="F30" s="211">
        <v>569.67999999999995</v>
      </c>
      <c r="G30" s="17">
        <f t="shared" si="0"/>
        <v>3.1300000000000001E-2</v>
      </c>
    </row>
    <row r="31" spans="1:7">
      <c r="A31" s="48">
        <f t="shared" si="1"/>
        <v>14</v>
      </c>
      <c r="B31" s="210" t="s">
        <v>263</v>
      </c>
      <c r="C31" s="162" t="s">
        <v>154</v>
      </c>
      <c r="D31" s="211" t="s">
        <v>78</v>
      </c>
      <c r="E31" s="212">
        <v>33944</v>
      </c>
      <c r="F31" s="211">
        <v>548.16</v>
      </c>
      <c r="G31" s="17">
        <f t="shared" si="0"/>
        <v>3.0099999999999998E-2</v>
      </c>
    </row>
    <row r="32" spans="1:7">
      <c r="A32" s="48">
        <f t="shared" si="1"/>
        <v>15</v>
      </c>
      <c r="B32" s="210" t="s">
        <v>144</v>
      </c>
      <c r="C32" s="162" t="s">
        <v>200</v>
      </c>
      <c r="D32" s="211" t="s">
        <v>145</v>
      </c>
      <c r="E32" s="212">
        <v>227828</v>
      </c>
      <c r="F32" s="211">
        <v>542</v>
      </c>
      <c r="G32" s="17">
        <f t="shared" si="0"/>
        <v>2.98E-2</v>
      </c>
    </row>
    <row r="33" spans="1:7">
      <c r="A33" s="48">
        <f t="shared" si="1"/>
        <v>16</v>
      </c>
      <c r="B33" s="210" t="s">
        <v>73</v>
      </c>
      <c r="C33" s="162" t="s">
        <v>161</v>
      </c>
      <c r="D33" s="211" t="s">
        <v>89</v>
      </c>
      <c r="E33" s="212">
        <v>194308</v>
      </c>
      <c r="F33" s="211">
        <v>527.64</v>
      </c>
      <c r="G33" s="17">
        <f t="shared" si="0"/>
        <v>2.9000000000000001E-2</v>
      </c>
    </row>
    <row r="34" spans="1:7">
      <c r="A34" s="48">
        <f t="shared" si="1"/>
        <v>17</v>
      </c>
      <c r="B34" s="210" t="s">
        <v>211</v>
      </c>
      <c r="C34" s="162" t="s">
        <v>212</v>
      </c>
      <c r="D34" s="211" t="s">
        <v>103</v>
      </c>
      <c r="E34" s="212">
        <v>240839</v>
      </c>
      <c r="F34" s="211">
        <v>500.58</v>
      </c>
      <c r="G34" s="17">
        <f t="shared" si="0"/>
        <v>2.75E-2</v>
      </c>
    </row>
    <row r="35" spans="1:7">
      <c r="A35" s="48">
        <f t="shared" si="1"/>
        <v>18</v>
      </c>
      <c r="B35" s="210" t="s">
        <v>72</v>
      </c>
      <c r="C35" s="162" t="s">
        <v>196</v>
      </c>
      <c r="D35" s="211" t="s">
        <v>88</v>
      </c>
      <c r="E35" s="212">
        <v>612363</v>
      </c>
      <c r="F35" s="211">
        <v>452.54</v>
      </c>
      <c r="G35" s="17">
        <f t="shared" si="0"/>
        <v>2.4899999999999999E-2</v>
      </c>
    </row>
    <row r="36" spans="1:7">
      <c r="A36" s="48">
        <f t="shared" si="1"/>
        <v>19</v>
      </c>
      <c r="B36" s="210" t="s">
        <v>266</v>
      </c>
      <c r="C36" s="162" t="s">
        <v>197</v>
      </c>
      <c r="D36" s="211" t="s">
        <v>82</v>
      </c>
      <c r="E36" s="212">
        <v>502471</v>
      </c>
      <c r="F36" s="211">
        <v>432.38</v>
      </c>
      <c r="G36" s="17">
        <f t="shared" si="0"/>
        <v>2.3699999999999999E-2</v>
      </c>
    </row>
    <row r="37" spans="1:7">
      <c r="A37" s="48">
        <f t="shared" si="1"/>
        <v>20</v>
      </c>
      <c r="B37" s="210" t="s">
        <v>284</v>
      </c>
      <c r="C37" s="162" t="s">
        <v>152</v>
      </c>
      <c r="D37" s="211" t="s">
        <v>88</v>
      </c>
      <c r="E37" s="212">
        <v>54082</v>
      </c>
      <c r="F37" s="211">
        <v>426.57</v>
      </c>
      <c r="G37" s="17">
        <f t="shared" si="0"/>
        <v>2.3400000000000001E-2</v>
      </c>
    </row>
    <row r="38" spans="1:7">
      <c r="A38" s="48">
        <f t="shared" si="1"/>
        <v>21</v>
      </c>
      <c r="B38" s="210" t="s">
        <v>256</v>
      </c>
      <c r="C38" s="162" t="s">
        <v>255</v>
      </c>
      <c r="D38" s="211" t="s">
        <v>105</v>
      </c>
      <c r="E38" s="212">
        <v>354258</v>
      </c>
      <c r="F38" s="211">
        <v>420.5</v>
      </c>
      <c r="G38" s="17">
        <f t="shared" si="0"/>
        <v>2.3099999999999999E-2</v>
      </c>
    </row>
    <row r="39" spans="1:7">
      <c r="A39" s="48">
        <f t="shared" si="1"/>
        <v>22</v>
      </c>
      <c r="B39" s="210" t="s">
        <v>75</v>
      </c>
      <c r="C39" s="162" t="s">
        <v>159</v>
      </c>
      <c r="D39" s="211" t="s">
        <v>90</v>
      </c>
      <c r="E39" s="212">
        <v>116601</v>
      </c>
      <c r="F39" s="211">
        <v>371.55</v>
      </c>
      <c r="G39" s="17">
        <f t="shared" si="0"/>
        <v>2.0400000000000001E-2</v>
      </c>
    </row>
    <row r="40" spans="1:7">
      <c r="A40" s="48">
        <f t="shared" si="1"/>
        <v>23</v>
      </c>
      <c r="B40" s="210" t="s">
        <v>285</v>
      </c>
      <c r="C40" s="162" t="s">
        <v>283</v>
      </c>
      <c r="D40" s="211" t="s">
        <v>287</v>
      </c>
      <c r="E40" s="212">
        <v>89138</v>
      </c>
      <c r="F40" s="211">
        <v>363.91</v>
      </c>
      <c r="G40" s="17">
        <f t="shared" si="0"/>
        <v>0.02</v>
      </c>
    </row>
    <row r="41" spans="1:7">
      <c r="A41" s="48">
        <f t="shared" si="1"/>
        <v>24</v>
      </c>
      <c r="B41" s="210" t="s">
        <v>122</v>
      </c>
      <c r="C41" s="162" t="s">
        <v>199</v>
      </c>
      <c r="D41" s="211" t="s">
        <v>87</v>
      </c>
      <c r="E41" s="212">
        <v>772906</v>
      </c>
      <c r="F41" s="211">
        <v>359.01</v>
      </c>
      <c r="G41" s="17">
        <f t="shared" si="0"/>
        <v>1.9699999999999999E-2</v>
      </c>
    </row>
    <row r="42" spans="1:7" s="25" customFormat="1" ht="13">
      <c r="A42" s="53">
        <f t="shared" si="1"/>
        <v>25</v>
      </c>
      <c r="B42" s="183" t="s">
        <v>274</v>
      </c>
      <c r="C42" s="254" t="s">
        <v>193</v>
      </c>
      <c r="D42" s="255" t="s">
        <v>80</v>
      </c>
      <c r="E42" s="256">
        <v>148686</v>
      </c>
      <c r="F42" s="255">
        <v>339.75</v>
      </c>
      <c r="G42" s="61">
        <f t="shared" si="0"/>
        <v>1.8700000000000001E-2</v>
      </c>
    </row>
    <row r="43" spans="1:7">
      <c r="A43" s="48">
        <f t="shared" si="1"/>
        <v>26</v>
      </c>
      <c r="B43" s="210" t="s">
        <v>74</v>
      </c>
      <c r="C43" s="162" t="s">
        <v>160</v>
      </c>
      <c r="D43" s="211" t="s">
        <v>78</v>
      </c>
      <c r="E43" s="212">
        <v>32327</v>
      </c>
      <c r="F43" s="211">
        <v>325.81</v>
      </c>
      <c r="G43" s="17">
        <f t="shared" si="0"/>
        <v>1.7899999999999999E-2</v>
      </c>
    </row>
    <row r="44" spans="1:7">
      <c r="A44" s="48">
        <f t="shared" si="1"/>
        <v>27</v>
      </c>
      <c r="B44" s="210" t="s">
        <v>214</v>
      </c>
      <c r="C44" s="162" t="s">
        <v>201</v>
      </c>
      <c r="D44" s="211" t="s">
        <v>85</v>
      </c>
      <c r="E44" s="212">
        <v>88653</v>
      </c>
      <c r="F44" s="211">
        <v>92.33</v>
      </c>
      <c r="G44" s="17">
        <f t="shared" si="0"/>
        <v>5.1000000000000004E-3</v>
      </c>
    </row>
    <row r="45" spans="1:7" s="25" customFormat="1" ht="13">
      <c r="A45" s="53">
        <f t="shared" si="1"/>
        <v>28</v>
      </c>
      <c r="B45" s="183" t="s">
        <v>286</v>
      </c>
      <c r="C45" s="254" t="s">
        <v>151</v>
      </c>
      <c r="D45" s="255" t="s">
        <v>78</v>
      </c>
      <c r="E45" s="256">
        <v>5603</v>
      </c>
      <c r="F45" s="255">
        <v>33.229999999999997</v>
      </c>
      <c r="G45" s="61">
        <f t="shared" si="0"/>
        <v>1.8E-3</v>
      </c>
    </row>
    <row r="46" spans="1:7">
      <c r="A46" s="48"/>
      <c r="B46" s="15"/>
      <c r="C46" s="15"/>
      <c r="D46" s="16"/>
      <c r="E46" s="16"/>
      <c r="F46" s="16"/>
      <c r="G46" s="17"/>
    </row>
    <row r="47" spans="1:7" ht="13">
      <c r="A47" s="48" t="s">
        <v>11</v>
      </c>
      <c r="B47" s="22" t="s">
        <v>43</v>
      </c>
      <c r="C47" s="22"/>
      <c r="D47" s="16" t="s">
        <v>109</v>
      </c>
      <c r="E47" s="90" t="s">
        <v>10</v>
      </c>
      <c r="F47" s="90" t="s">
        <v>10</v>
      </c>
      <c r="G47" s="91" t="s">
        <v>10</v>
      </c>
    </row>
    <row r="48" spans="1:7">
      <c r="A48" s="48"/>
      <c r="B48" s="15"/>
      <c r="C48" s="15"/>
      <c r="D48" s="16" t="s">
        <v>109</v>
      </c>
      <c r="E48" s="16"/>
      <c r="F48" s="16"/>
      <c r="G48" s="17"/>
    </row>
    <row r="49" spans="1:7" ht="12" customHeight="1">
      <c r="A49" s="48"/>
      <c r="B49" s="22" t="s">
        <v>58</v>
      </c>
      <c r="C49" s="22"/>
      <c r="D49" s="16" t="s">
        <v>109</v>
      </c>
      <c r="E49" s="55"/>
      <c r="F49" s="98">
        <f>SUM(F18:F45)</f>
        <v>15807.139999999998</v>
      </c>
      <c r="G49" s="229">
        <f>SUM(G18:G45)</f>
        <v>0.86810000000000032</v>
      </c>
    </row>
    <row r="50" spans="1:7" ht="13">
      <c r="A50" s="48"/>
      <c r="B50" s="15"/>
      <c r="C50" s="15"/>
      <c r="D50" s="16" t="s">
        <v>109</v>
      </c>
      <c r="E50" s="55"/>
      <c r="F50" s="55"/>
      <c r="G50" s="61"/>
    </row>
    <row r="51" spans="1:7" ht="13">
      <c r="A51" s="53"/>
      <c r="B51" s="22" t="s">
        <v>65</v>
      </c>
      <c r="C51" s="22"/>
      <c r="D51" s="55" t="s">
        <v>109</v>
      </c>
      <c r="E51" s="55"/>
      <c r="F51" s="55"/>
      <c r="G51" s="61"/>
    </row>
    <row r="52" spans="1:7" ht="13">
      <c r="A52" s="53"/>
      <c r="B52" s="22"/>
      <c r="C52" s="22"/>
      <c r="D52" s="55" t="s">
        <v>109</v>
      </c>
      <c r="E52" s="55"/>
      <c r="F52" s="55"/>
      <c r="G52" s="61"/>
    </row>
    <row r="53" spans="1:7" ht="13">
      <c r="A53" s="48" t="s">
        <v>7</v>
      </c>
      <c r="B53" s="22" t="s">
        <v>9</v>
      </c>
      <c r="C53" s="22"/>
      <c r="D53" s="55" t="s">
        <v>109</v>
      </c>
      <c r="E53" s="90" t="s">
        <v>10</v>
      </c>
      <c r="F53" s="90" t="s">
        <v>10</v>
      </c>
      <c r="G53" s="91" t="s">
        <v>10</v>
      </c>
    </row>
    <row r="54" spans="1:7" ht="13">
      <c r="A54" s="53"/>
      <c r="B54" s="15"/>
      <c r="C54" s="15"/>
      <c r="D54" s="55" t="s">
        <v>109</v>
      </c>
      <c r="E54" s="74"/>
      <c r="F54" s="74"/>
      <c r="G54" s="75"/>
    </row>
    <row r="55" spans="1:7" ht="13">
      <c r="A55" s="48" t="s">
        <v>11</v>
      </c>
      <c r="B55" s="22" t="s">
        <v>12</v>
      </c>
      <c r="C55" s="22"/>
      <c r="D55" s="55" t="s">
        <v>109</v>
      </c>
      <c r="E55" s="90" t="s">
        <v>10</v>
      </c>
      <c r="F55" s="90" t="s">
        <v>10</v>
      </c>
      <c r="G55" s="91" t="s">
        <v>10</v>
      </c>
    </row>
    <row r="56" spans="1:7" ht="13">
      <c r="A56" s="48"/>
      <c r="B56" s="15"/>
      <c r="C56" s="15"/>
      <c r="D56" s="55" t="s">
        <v>109</v>
      </c>
      <c r="E56" s="74"/>
      <c r="F56" s="74"/>
      <c r="G56" s="75"/>
    </row>
    <row r="57" spans="1:7" ht="13">
      <c r="A57" s="48" t="s">
        <v>13</v>
      </c>
      <c r="B57" s="11" t="s">
        <v>14</v>
      </c>
      <c r="C57" s="11"/>
      <c r="D57" s="55" t="s">
        <v>109</v>
      </c>
      <c r="E57" s="90" t="s">
        <v>10</v>
      </c>
      <c r="F57" s="90" t="s">
        <v>10</v>
      </c>
      <c r="G57" s="91" t="s">
        <v>10</v>
      </c>
    </row>
    <row r="58" spans="1:7" ht="13">
      <c r="A58" s="48"/>
      <c r="B58" s="22"/>
      <c r="C58" s="22"/>
      <c r="D58" s="55" t="s">
        <v>109</v>
      </c>
      <c r="E58" s="55"/>
      <c r="F58" s="55"/>
      <c r="G58" s="61"/>
    </row>
    <row r="59" spans="1:7" ht="13">
      <c r="A59" s="48"/>
      <c r="B59" s="22" t="s">
        <v>111</v>
      </c>
      <c r="C59" s="22"/>
      <c r="D59" s="55" t="s">
        <v>109</v>
      </c>
      <c r="E59" s="90" t="s">
        <v>10</v>
      </c>
      <c r="F59" s="90" t="s">
        <v>10</v>
      </c>
      <c r="G59" s="91" t="s">
        <v>10</v>
      </c>
    </row>
    <row r="60" spans="1:7" ht="13">
      <c r="A60" s="48"/>
      <c r="B60" s="22"/>
      <c r="C60" s="22"/>
      <c r="D60" s="55" t="s">
        <v>109</v>
      </c>
      <c r="E60" s="55"/>
      <c r="F60" s="55"/>
      <c r="G60" s="61"/>
    </row>
    <row r="61" spans="1:7" ht="13">
      <c r="A61" s="48"/>
      <c r="B61" s="22" t="s">
        <v>66</v>
      </c>
      <c r="C61" s="22"/>
      <c r="D61" s="55" t="s">
        <v>109</v>
      </c>
      <c r="E61" s="90"/>
      <c r="F61" s="90"/>
      <c r="G61" s="91"/>
    </row>
    <row r="62" spans="1:7" ht="13">
      <c r="A62" s="48"/>
      <c r="B62" s="22"/>
      <c r="C62" s="22"/>
      <c r="D62" s="55"/>
      <c r="E62" s="90"/>
      <c r="F62" s="90"/>
      <c r="G62" s="91"/>
    </row>
    <row r="63" spans="1:7" ht="13">
      <c r="A63" s="48"/>
      <c r="B63" s="22" t="s">
        <v>113</v>
      </c>
      <c r="C63" s="22"/>
      <c r="D63" s="55" t="s">
        <v>109</v>
      </c>
      <c r="E63" s="90"/>
      <c r="F63" s="25">
        <v>2397.19</v>
      </c>
      <c r="G63" s="61">
        <f t="shared" ref="G63" si="2">+ROUND(F63/$F$68,4)</f>
        <v>0.13170000000000001</v>
      </c>
    </row>
    <row r="64" spans="1:7" ht="13">
      <c r="A64" s="48"/>
      <c r="B64" s="15"/>
      <c r="C64" s="15"/>
      <c r="D64" s="16" t="s">
        <v>109</v>
      </c>
      <c r="E64" s="55"/>
      <c r="F64" s="55"/>
      <c r="G64" s="61"/>
    </row>
    <row r="65" spans="1:7" ht="13">
      <c r="A65" s="48"/>
      <c r="B65" s="11" t="s">
        <v>114</v>
      </c>
      <c r="C65" s="11"/>
      <c r="D65" s="16" t="s">
        <v>109</v>
      </c>
      <c r="E65" s="55"/>
      <c r="F65" s="55"/>
      <c r="G65" s="61"/>
    </row>
    <row r="66" spans="1:7" ht="13">
      <c r="A66" s="48"/>
      <c r="B66" s="15" t="s">
        <v>38</v>
      </c>
      <c r="C66" s="15"/>
      <c r="D66" s="16" t="s">
        <v>109</v>
      </c>
      <c r="E66" s="55"/>
      <c r="F66" s="55">
        <v>2.23</v>
      </c>
      <c r="G66" s="61">
        <v>2.0000000000000001E-4</v>
      </c>
    </row>
    <row r="67" spans="1:7" ht="13">
      <c r="A67" s="48"/>
      <c r="B67" s="22"/>
      <c r="C67" s="22"/>
      <c r="D67" s="16"/>
      <c r="E67" s="16"/>
      <c r="F67" s="15"/>
      <c r="G67" s="63"/>
    </row>
    <row r="68" spans="1:7" s="25" customFormat="1" ht="13">
      <c r="A68" s="53"/>
      <c r="B68" s="22" t="s">
        <v>15</v>
      </c>
      <c r="C68" s="22"/>
      <c r="D68" s="55"/>
      <c r="E68" s="55"/>
      <c r="F68" s="55">
        <f>+F49+F63+F66</f>
        <v>18206.559999999998</v>
      </c>
      <c r="G68" s="77">
        <f>+G66+G63+G49</f>
        <v>1.0000000000000004</v>
      </c>
    </row>
    <row r="69" spans="1:7" ht="13" thickBot="1">
      <c r="A69" s="78"/>
      <c r="B69" s="79"/>
      <c r="C69" s="79"/>
      <c r="D69" s="80"/>
      <c r="E69" s="80"/>
      <c r="F69" s="79"/>
      <c r="G69" s="81"/>
    </row>
    <row r="70" spans="1:7" ht="13">
      <c r="A70" s="30"/>
      <c r="B70" s="31"/>
      <c r="C70" s="31"/>
      <c r="D70" s="32"/>
      <c r="E70" s="32"/>
      <c r="F70" s="167"/>
      <c r="G70" s="168"/>
    </row>
    <row r="71" spans="1:7">
      <c r="A71" s="2" t="s">
        <v>16</v>
      </c>
      <c r="B71" s="3"/>
      <c r="C71" s="3"/>
      <c r="D71" s="3"/>
      <c r="E71" s="3"/>
      <c r="F71" s="3"/>
      <c r="G71" s="43"/>
    </row>
    <row r="72" spans="1:7" ht="13">
      <c r="A72" s="2" t="s">
        <v>17</v>
      </c>
      <c r="B72" s="3" t="s">
        <v>294</v>
      </c>
      <c r="C72" s="3"/>
      <c r="D72" s="3"/>
      <c r="E72" s="3"/>
      <c r="F72" s="3"/>
      <c r="G72" s="43"/>
    </row>
    <row r="73" spans="1:7" ht="13">
      <c r="A73" s="2" t="s">
        <v>18</v>
      </c>
      <c r="B73" s="3" t="s">
        <v>19</v>
      </c>
      <c r="C73" s="3"/>
      <c r="D73" s="3"/>
      <c r="E73" s="3"/>
      <c r="F73" s="125"/>
      <c r="G73" s="184"/>
    </row>
    <row r="74" spans="1:7">
      <c r="A74" s="2" t="s">
        <v>20</v>
      </c>
      <c r="B74" s="3" t="s">
        <v>21</v>
      </c>
      <c r="C74" s="3"/>
      <c r="D74" s="3"/>
      <c r="E74" s="3"/>
      <c r="F74" s="125"/>
      <c r="G74" s="184"/>
    </row>
    <row r="75" spans="1:7" ht="13">
      <c r="A75" s="2"/>
      <c r="B75" s="12" t="s">
        <v>280</v>
      </c>
      <c r="C75" s="218" t="s">
        <v>295</v>
      </c>
      <c r="D75" s="3"/>
      <c r="E75" s="3"/>
      <c r="F75" s="125"/>
      <c r="G75" s="188"/>
    </row>
    <row r="76" spans="1:7" ht="13">
      <c r="A76" s="2"/>
      <c r="B76" s="12" t="s">
        <v>23</v>
      </c>
      <c r="C76" s="239">
        <v>24.31</v>
      </c>
      <c r="D76" s="3"/>
      <c r="E76" s="3"/>
      <c r="F76" s="125"/>
      <c r="G76" s="184"/>
    </row>
    <row r="77" spans="1:7" ht="13">
      <c r="A77" s="2"/>
      <c r="B77" s="12" t="s">
        <v>24</v>
      </c>
      <c r="C77" s="11">
        <v>24.52</v>
      </c>
      <c r="D77" s="3"/>
      <c r="E77" s="3"/>
      <c r="F77" s="125"/>
      <c r="G77" s="184"/>
    </row>
    <row r="78" spans="1:7" ht="13">
      <c r="A78" s="2" t="s">
        <v>25</v>
      </c>
      <c r="B78" s="3" t="s">
        <v>296</v>
      </c>
      <c r="C78" s="3"/>
      <c r="D78" s="3"/>
      <c r="E78" s="3"/>
      <c r="F78" s="3"/>
      <c r="G78" s="43"/>
    </row>
    <row r="79" spans="1:7" ht="13">
      <c r="A79" s="2" t="s">
        <v>26</v>
      </c>
      <c r="B79" s="3" t="s">
        <v>297</v>
      </c>
      <c r="C79" s="3"/>
      <c r="D79" s="3"/>
      <c r="E79" s="3"/>
      <c r="F79" s="3"/>
      <c r="G79" s="43"/>
    </row>
    <row r="80" spans="1:7" ht="12.75" customHeight="1">
      <c r="A80" s="2" t="s">
        <v>27</v>
      </c>
      <c r="B80" s="3" t="s">
        <v>298</v>
      </c>
      <c r="C80" s="3"/>
      <c r="D80" s="3"/>
      <c r="E80" s="3"/>
      <c r="F80" s="3"/>
      <c r="G80" s="43"/>
    </row>
    <row r="81" spans="1:7" ht="13">
      <c r="A81" s="2" t="s">
        <v>28</v>
      </c>
      <c r="B81" s="3" t="s">
        <v>127</v>
      </c>
      <c r="C81" s="3"/>
      <c r="D81" s="3"/>
      <c r="E81" s="3"/>
      <c r="F81" s="3"/>
      <c r="G81" s="43"/>
    </row>
    <row r="82" spans="1:7" ht="13">
      <c r="A82" s="2" t="s">
        <v>29</v>
      </c>
      <c r="B82" s="3" t="s">
        <v>299</v>
      </c>
      <c r="C82" s="3"/>
      <c r="D82" s="3"/>
      <c r="E82" s="3"/>
      <c r="F82" s="3"/>
      <c r="G82" s="43"/>
    </row>
    <row r="83" spans="1:7" ht="13">
      <c r="A83" s="2" t="s">
        <v>40</v>
      </c>
      <c r="B83" s="3" t="s">
        <v>119</v>
      </c>
      <c r="C83" s="3"/>
      <c r="D83" s="3"/>
      <c r="E83" s="3"/>
      <c r="F83" s="3"/>
      <c r="G83" s="43"/>
    </row>
    <row r="84" spans="1:7" ht="13">
      <c r="A84" s="2" t="s">
        <v>60</v>
      </c>
      <c r="B84" s="3" t="s">
        <v>61</v>
      </c>
      <c r="C84" s="3"/>
      <c r="D84" s="3"/>
      <c r="E84" s="3"/>
      <c r="F84" s="3"/>
      <c r="G84" s="43"/>
    </row>
    <row r="85" spans="1:7" ht="13">
      <c r="A85" s="2" t="s">
        <v>62</v>
      </c>
      <c r="B85" s="3" t="s">
        <v>355</v>
      </c>
      <c r="C85" s="3"/>
      <c r="D85" s="3"/>
      <c r="E85" s="3"/>
      <c r="F85" s="3"/>
      <c r="G85" s="43"/>
    </row>
    <row r="86" spans="1:7">
      <c r="A86" s="2"/>
      <c r="B86" s="3"/>
      <c r="C86" s="3"/>
      <c r="D86" s="3"/>
      <c r="E86" s="3"/>
      <c r="F86" s="3"/>
      <c r="G86" s="43"/>
    </row>
    <row r="87" spans="1:7" s="25" customFormat="1" ht="13">
      <c r="A87" s="2" t="s">
        <v>31</v>
      </c>
      <c r="B87" s="3" t="s">
        <v>32</v>
      </c>
      <c r="C87" s="3"/>
      <c r="D87" s="3"/>
      <c r="E87" s="3"/>
      <c r="F87" s="3"/>
      <c r="G87" s="43"/>
    </row>
    <row r="88" spans="1:7" s="25" customFormat="1" ht="13">
      <c r="A88" s="2" t="s">
        <v>54</v>
      </c>
      <c r="B88" s="3" t="s">
        <v>55</v>
      </c>
      <c r="C88" s="3"/>
      <c r="D88" s="3"/>
      <c r="E88" s="3"/>
      <c r="F88" s="3"/>
      <c r="G88" s="43"/>
    </row>
    <row r="89" spans="1:7">
      <c r="A89" s="189" t="s">
        <v>44</v>
      </c>
      <c r="B89" s="125" t="s">
        <v>45</v>
      </c>
      <c r="C89" s="125"/>
      <c r="D89" s="125"/>
      <c r="E89" s="125"/>
      <c r="F89" s="125"/>
      <c r="G89" s="184"/>
    </row>
    <row r="90" spans="1:7" ht="13.5" thickBot="1">
      <c r="A90" s="190"/>
      <c r="B90" s="191"/>
      <c r="C90" s="191"/>
      <c r="D90" s="192"/>
      <c r="E90" s="193"/>
      <c r="F90" s="191"/>
      <c r="G90" s="194"/>
    </row>
    <row r="91" spans="1:7">
      <c r="D91" s="18"/>
    </row>
  </sheetData>
  <sortState xmlns:xlrd2="http://schemas.microsoft.com/office/spreadsheetml/2017/richdata2" ref="B18:G42">
    <sortCondition descending="1" ref="G18:G42"/>
  </sortState>
  <mergeCells count="6">
    <mergeCell ref="A10:G10"/>
    <mergeCell ref="A5:G6"/>
    <mergeCell ref="A1:G1"/>
    <mergeCell ref="A3:G3"/>
    <mergeCell ref="A4:G4"/>
    <mergeCell ref="A8:G8"/>
  </mergeCells>
  <pageMargins left="0.75" right="0.53" top="0.7" bottom="0.66" header="0.5" footer="0.5"/>
  <pageSetup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8"/>
  <sheetViews>
    <sheetView zoomScale="90" zoomScaleNormal="90" workbookViewId="0">
      <selection activeCell="D17" sqref="D17"/>
    </sheetView>
  </sheetViews>
  <sheetFormatPr defaultColWidth="9.1796875" defaultRowHeight="12.5"/>
  <cols>
    <col min="1" max="1" width="7" style="152" customWidth="1"/>
    <col min="2" max="2" width="54.7265625" style="152" customWidth="1"/>
    <col min="3" max="3" width="20.81640625" style="99" customWidth="1"/>
    <col min="4" max="4" width="15.7265625" style="99" customWidth="1"/>
    <col min="5" max="5" width="15.453125" style="99" customWidth="1"/>
    <col min="6" max="6" width="19.26953125" style="99" bestFit="1" customWidth="1"/>
    <col min="7" max="7" width="10.7265625" style="99" bestFit="1" customWidth="1"/>
    <col min="8" max="16384" width="9.1796875" style="99"/>
  </cols>
  <sheetData>
    <row r="1" spans="1:7" ht="13">
      <c r="A1" s="277" t="s">
        <v>0</v>
      </c>
      <c r="B1" s="278"/>
      <c r="C1" s="278"/>
      <c r="D1" s="278"/>
      <c r="E1" s="278"/>
      <c r="F1" s="278"/>
      <c r="G1" s="279"/>
    </row>
    <row r="2" spans="1:7">
      <c r="A2" s="100"/>
      <c r="G2" s="101"/>
    </row>
    <row r="3" spans="1:7" ht="13">
      <c r="A3" s="280" t="s">
        <v>1</v>
      </c>
      <c r="B3" s="281"/>
      <c r="C3" s="281"/>
      <c r="D3" s="281"/>
      <c r="E3" s="281"/>
      <c r="F3" s="281"/>
      <c r="G3" s="282"/>
    </row>
    <row r="4" spans="1:7" ht="13">
      <c r="A4" s="280" t="s">
        <v>2</v>
      </c>
      <c r="B4" s="281"/>
      <c r="C4" s="281"/>
      <c r="D4" s="281"/>
      <c r="E4" s="281"/>
      <c r="F4" s="281"/>
      <c r="G4" s="282"/>
    </row>
    <row r="5" spans="1:7" ht="15" customHeight="1">
      <c r="A5" s="267" t="s">
        <v>210</v>
      </c>
      <c r="B5" s="268"/>
      <c r="C5" s="268"/>
      <c r="D5" s="268"/>
      <c r="E5" s="268"/>
      <c r="F5" s="268"/>
      <c r="G5" s="269"/>
    </row>
    <row r="6" spans="1:7">
      <c r="A6" s="267"/>
      <c r="B6" s="268"/>
      <c r="C6" s="268"/>
      <c r="D6" s="268"/>
      <c r="E6" s="268"/>
      <c r="F6" s="268"/>
      <c r="G6" s="269"/>
    </row>
    <row r="7" spans="1:7">
      <c r="A7" s="100"/>
      <c r="G7" s="101"/>
    </row>
    <row r="8" spans="1:7" ht="13">
      <c r="A8" s="283" t="s">
        <v>133</v>
      </c>
      <c r="B8" s="284"/>
      <c r="C8" s="284"/>
      <c r="D8" s="284"/>
      <c r="E8" s="284"/>
      <c r="F8" s="284"/>
      <c r="G8" s="285"/>
    </row>
    <row r="9" spans="1:7" ht="7.5" customHeight="1">
      <c r="A9" s="100"/>
      <c r="G9" s="101"/>
    </row>
    <row r="10" spans="1:7" ht="13.5" customHeight="1">
      <c r="A10" s="286" t="s">
        <v>303</v>
      </c>
      <c r="B10" s="287"/>
      <c r="C10" s="287"/>
      <c r="D10" s="287"/>
      <c r="E10" s="287"/>
      <c r="F10" s="287"/>
      <c r="G10" s="288"/>
    </row>
    <row r="11" spans="1:7" ht="13" thickBot="1">
      <c r="A11" s="102"/>
      <c r="B11" s="172"/>
      <c r="C11" s="103"/>
      <c r="D11" s="103"/>
      <c r="E11" s="103"/>
      <c r="F11" s="103"/>
      <c r="G11" s="104"/>
    </row>
    <row r="12" spans="1:7" ht="26">
      <c r="A12" s="241" t="s">
        <v>3</v>
      </c>
      <c r="B12" s="242" t="s">
        <v>4</v>
      </c>
      <c r="C12" s="243" t="s">
        <v>146</v>
      </c>
      <c r="D12" s="242" t="s">
        <v>46</v>
      </c>
      <c r="E12" s="244" t="s">
        <v>5</v>
      </c>
      <c r="F12" s="196" t="s">
        <v>228</v>
      </c>
      <c r="G12" s="234" t="s">
        <v>6</v>
      </c>
    </row>
    <row r="13" spans="1:7" ht="13">
      <c r="A13" s="105"/>
      <c r="B13" s="106"/>
      <c r="C13" s="173"/>
      <c r="D13" s="106"/>
      <c r="E13" s="106"/>
      <c r="F13" s="107"/>
      <c r="G13" s="108"/>
    </row>
    <row r="14" spans="1:7" ht="13">
      <c r="A14" s="105"/>
      <c r="B14" s="109" t="s">
        <v>112</v>
      </c>
      <c r="C14" s="173"/>
      <c r="D14" s="106"/>
      <c r="E14" s="106"/>
      <c r="F14" s="107"/>
      <c r="G14" s="108"/>
    </row>
    <row r="15" spans="1:7" ht="13">
      <c r="A15" s="105" t="s">
        <v>7</v>
      </c>
      <c r="B15" s="110" t="s">
        <v>9</v>
      </c>
      <c r="C15" s="173"/>
      <c r="D15" s="106"/>
      <c r="E15" s="111" t="s">
        <v>10</v>
      </c>
      <c r="F15" s="111" t="s">
        <v>10</v>
      </c>
      <c r="G15" s="112" t="s">
        <v>10</v>
      </c>
    </row>
    <row r="16" spans="1:7" ht="13">
      <c r="A16" s="105"/>
      <c r="B16" s="109" t="s">
        <v>371</v>
      </c>
      <c r="C16" s="173"/>
      <c r="D16" s="106"/>
      <c r="E16" s="106"/>
      <c r="F16" s="107"/>
      <c r="G16" s="108"/>
    </row>
    <row r="17" spans="1:10" ht="13">
      <c r="A17" s="105"/>
      <c r="B17" s="199" t="s">
        <v>366</v>
      </c>
      <c r="C17" s="106" t="s">
        <v>306</v>
      </c>
      <c r="D17" s="203" t="s">
        <v>301</v>
      </c>
      <c r="E17" s="130">
        <v>50</v>
      </c>
      <c r="F17" s="236">
        <v>498.96</v>
      </c>
      <c r="G17" s="116">
        <f>+ROUND(F17/$F$50,4)</f>
        <v>0.10979999999999999</v>
      </c>
    </row>
    <row r="18" spans="1:10" ht="13">
      <c r="A18" s="105"/>
      <c r="B18" s="199"/>
      <c r="C18" s="251"/>
      <c r="D18" s="203"/>
      <c r="E18" s="130"/>
      <c r="F18" s="236"/>
      <c r="G18" s="116"/>
    </row>
    <row r="19" spans="1:10" ht="13">
      <c r="A19" s="105" t="s">
        <v>11</v>
      </c>
      <c r="B19" s="110" t="s">
        <v>12</v>
      </c>
      <c r="C19" s="173"/>
      <c r="D19" s="106"/>
      <c r="E19" s="111" t="s">
        <v>10</v>
      </c>
      <c r="F19" s="111" t="s">
        <v>10</v>
      </c>
      <c r="G19" s="140" t="s">
        <v>10</v>
      </c>
    </row>
    <row r="20" spans="1:10">
      <c r="A20" s="113"/>
      <c r="B20" s="106"/>
      <c r="C20" s="174"/>
      <c r="D20" s="114"/>
      <c r="E20" s="115"/>
      <c r="F20" s="107"/>
      <c r="G20" s="116"/>
    </row>
    <row r="21" spans="1:10" ht="13">
      <c r="A21" s="105" t="s">
        <v>13</v>
      </c>
      <c r="B21" s="109" t="s">
        <v>14</v>
      </c>
      <c r="C21" s="173"/>
      <c r="D21" s="114"/>
      <c r="E21" s="111" t="s">
        <v>10</v>
      </c>
      <c r="F21" s="111" t="s">
        <v>10</v>
      </c>
      <c r="G21" s="140" t="s">
        <v>10</v>
      </c>
    </row>
    <row r="22" spans="1:10">
      <c r="A22" s="113"/>
      <c r="B22" s="106"/>
      <c r="C22" s="174"/>
      <c r="D22" s="114"/>
      <c r="E22" s="115"/>
      <c r="F22" s="107"/>
      <c r="G22" s="116"/>
    </row>
    <row r="23" spans="1:10" ht="13">
      <c r="A23" s="105"/>
      <c r="B23" s="109" t="s">
        <v>111</v>
      </c>
      <c r="C23" s="173"/>
      <c r="D23" s="106"/>
      <c r="E23" s="111"/>
      <c r="F23" s="111">
        <f>SUM(F17:F22)</f>
        <v>498.96</v>
      </c>
      <c r="G23" s="253">
        <f>SUM(G17:G22)</f>
        <v>0.10979999999999999</v>
      </c>
    </row>
    <row r="24" spans="1:10" ht="13">
      <c r="A24" s="105"/>
      <c r="B24" s="106"/>
      <c r="C24" s="173"/>
      <c r="D24" s="106"/>
      <c r="E24" s="106"/>
      <c r="F24" s="107"/>
      <c r="G24" s="116"/>
    </row>
    <row r="25" spans="1:10" s="118" customFormat="1" ht="13">
      <c r="A25" s="105"/>
      <c r="B25" s="22" t="s">
        <v>64</v>
      </c>
      <c r="C25" s="173"/>
      <c r="D25" s="106"/>
      <c r="E25" s="106"/>
      <c r="F25" s="107"/>
      <c r="G25" s="116"/>
    </row>
    <row r="26" spans="1:10" s="118" customFormat="1" ht="13">
      <c r="A26" s="105"/>
      <c r="B26" s="22"/>
      <c r="C26" s="173"/>
      <c r="D26" s="106"/>
      <c r="E26" s="106"/>
      <c r="F26" s="107"/>
      <c r="G26" s="116"/>
    </row>
    <row r="27" spans="1:10" s="118" customFormat="1" ht="13">
      <c r="A27" s="105" t="s">
        <v>7</v>
      </c>
      <c r="B27" s="22" t="s">
        <v>262</v>
      </c>
      <c r="C27" s="173"/>
      <c r="D27" s="106"/>
      <c r="E27" s="129"/>
      <c r="F27" s="107"/>
      <c r="G27" s="116"/>
    </row>
    <row r="28" spans="1:10">
      <c r="A28" s="113">
        <v>1</v>
      </c>
      <c r="B28" s="199" t="s">
        <v>343</v>
      </c>
      <c r="C28" s="106" t="s">
        <v>290</v>
      </c>
      <c r="D28" s="200" t="s">
        <v>264</v>
      </c>
      <c r="E28" s="130">
        <v>500</v>
      </c>
      <c r="F28" s="201">
        <v>498</v>
      </c>
      <c r="G28" s="116">
        <f>+ROUND(F28/$F$50,4)</f>
        <v>0.1096</v>
      </c>
      <c r="J28" s="220"/>
    </row>
    <row r="29" spans="1:10">
      <c r="A29" s="113">
        <v>2</v>
      </c>
      <c r="B29" s="199" t="s">
        <v>344</v>
      </c>
      <c r="C29" s="106" t="s">
        <v>305</v>
      </c>
      <c r="D29" s="203" t="s">
        <v>264</v>
      </c>
      <c r="E29" s="130">
        <v>500</v>
      </c>
      <c r="F29" s="201">
        <v>494.71</v>
      </c>
      <c r="G29" s="116">
        <f>+ROUND(F29/$F$50,4)</f>
        <v>0.1089</v>
      </c>
      <c r="J29" s="220"/>
    </row>
    <row r="30" spans="1:10">
      <c r="A30" s="113"/>
      <c r="B30" s="199"/>
      <c r="C30" s="106"/>
      <c r="D30" s="200"/>
      <c r="E30" s="130"/>
      <c r="F30" s="201"/>
      <c r="G30" s="116"/>
      <c r="J30" s="220"/>
    </row>
    <row r="31" spans="1:10" ht="13">
      <c r="A31" s="113"/>
      <c r="B31" s="233" t="s">
        <v>8</v>
      </c>
      <c r="C31" s="106"/>
      <c r="D31" s="203"/>
      <c r="E31" s="235"/>
      <c r="F31" s="90">
        <f>SUM(F28:F30)</f>
        <v>992.71</v>
      </c>
      <c r="G31" s="230">
        <f>SUM(G28:G30)</f>
        <v>0.2185</v>
      </c>
    </row>
    <row r="32" spans="1:10">
      <c r="A32" s="113"/>
      <c r="B32" s="199"/>
      <c r="C32" s="106"/>
      <c r="D32" s="200"/>
      <c r="E32" s="130"/>
      <c r="F32" s="201"/>
      <c r="G32" s="116"/>
    </row>
    <row r="33" spans="1:7" ht="13">
      <c r="A33" s="113"/>
      <c r="B33" s="204" t="s">
        <v>372</v>
      </c>
      <c r="C33" s="106"/>
      <c r="D33" s="200"/>
      <c r="E33" s="130"/>
      <c r="F33" s="201"/>
      <c r="G33" s="116"/>
    </row>
    <row r="34" spans="1:7" ht="13">
      <c r="A34" s="113"/>
      <c r="B34" s="204"/>
      <c r="C34" s="106"/>
      <c r="D34" s="200"/>
      <c r="E34" s="130"/>
      <c r="F34" s="201"/>
      <c r="G34" s="116"/>
    </row>
    <row r="35" spans="1:7">
      <c r="A35" s="113">
        <v>1</v>
      </c>
      <c r="B35" s="199" t="s">
        <v>361</v>
      </c>
      <c r="C35" s="106" t="s">
        <v>291</v>
      </c>
      <c r="D35" s="203" t="s">
        <v>281</v>
      </c>
      <c r="E35" s="130">
        <v>500000</v>
      </c>
      <c r="F35" s="201">
        <v>498.17</v>
      </c>
      <c r="G35" s="116">
        <f>+ROUND(F35/$F$50,4)</f>
        <v>0.10970000000000001</v>
      </c>
    </row>
    <row r="36" spans="1:7">
      <c r="A36" s="113">
        <f>+A35+1</f>
        <v>2</v>
      </c>
      <c r="B36" s="199" t="s">
        <v>362</v>
      </c>
      <c r="C36" s="106" t="s">
        <v>342</v>
      </c>
      <c r="D36" s="203" t="s">
        <v>281</v>
      </c>
      <c r="E36" s="130">
        <v>500000</v>
      </c>
      <c r="F36" s="201">
        <v>495.18</v>
      </c>
      <c r="G36" s="116">
        <f>+ROUND(F36/$F$50,4)</f>
        <v>0.109</v>
      </c>
    </row>
    <row r="37" spans="1:7">
      <c r="A37" s="113">
        <f t="shared" ref="A37:A39" si="0">+A36+1</f>
        <v>3</v>
      </c>
      <c r="B37" s="199" t="s">
        <v>365</v>
      </c>
      <c r="C37" s="106" t="s">
        <v>292</v>
      </c>
      <c r="D37" s="203" t="s">
        <v>281</v>
      </c>
      <c r="E37" s="130">
        <v>500000</v>
      </c>
      <c r="F37" s="201">
        <v>493.4</v>
      </c>
      <c r="G37" s="116">
        <f>+ROUND(F37/$F$50,4)</f>
        <v>0.1086</v>
      </c>
    </row>
    <row r="38" spans="1:7">
      <c r="A38" s="113">
        <f t="shared" si="0"/>
        <v>4</v>
      </c>
      <c r="B38" s="199" t="s">
        <v>363</v>
      </c>
      <c r="C38" s="106" t="s">
        <v>308</v>
      </c>
      <c r="D38" s="203" t="s">
        <v>281</v>
      </c>
      <c r="E38" s="130">
        <v>200000</v>
      </c>
      <c r="F38" s="201">
        <v>195.62</v>
      </c>
      <c r="G38" s="116">
        <f>+ROUND(F38/$F$50,4)</f>
        <v>4.3099999999999999E-2</v>
      </c>
    </row>
    <row r="39" spans="1:7">
      <c r="A39" s="113">
        <f t="shared" si="0"/>
        <v>5</v>
      </c>
      <c r="B39" s="199" t="s">
        <v>364</v>
      </c>
      <c r="C39" s="106" t="s">
        <v>307</v>
      </c>
      <c r="D39" s="203" t="s">
        <v>281</v>
      </c>
      <c r="E39" s="130">
        <v>50000</v>
      </c>
      <c r="F39" s="201">
        <v>48.98</v>
      </c>
      <c r="G39" s="116">
        <f>+ROUND(F39/$F$50,4)</f>
        <v>1.0800000000000001E-2</v>
      </c>
    </row>
    <row r="40" spans="1:7">
      <c r="A40" s="113"/>
      <c r="B40" s="199"/>
      <c r="C40" s="106"/>
      <c r="D40" s="203"/>
      <c r="E40" s="130"/>
      <c r="F40" s="201"/>
      <c r="G40" s="116"/>
    </row>
    <row r="41" spans="1:7" ht="13">
      <c r="A41" s="113"/>
      <c r="B41" s="233" t="s">
        <v>8</v>
      </c>
      <c r="C41" s="106"/>
      <c r="D41" s="203"/>
      <c r="E41" s="90"/>
      <c r="F41" s="90">
        <f>SUM(F35:F40)</f>
        <v>1731.35</v>
      </c>
      <c r="G41" s="230">
        <f>SUM(G35:G40)</f>
        <v>0.38120000000000004</v>
      </c>
    </row>
    <row r="42" spans="1:7">
      <c r="A42" s="113"/>
      <c r="B42" s="106"/>
      <c r="C42" s="106"/>
      <c r="D42" s="114"/>
      <c r="E42" s="130"/>
      <c r="F42" s="107"/>
      <c r="G42" s="116"/>
    </row>
    <row r="43" spans="1:7" ht="13">
      <c r="A43" s="113"/>
      <c r="B43" s="12" t="s">
        <v>113</v>
      </c>
      <c r="C43" s="11"/>
      <c r="D43" s="106"/>
      <c r="E43" s="106"/>
      <c r="F43" s="250">
        <v>1262.46</v>
      </c>
      <c r="G43" s="252">
        <f>+ROUND(F43/$F$50,4)</f>
        <v>0.27789999999999998</v>
      </c>
    </row>
    <row r="44" spans="1:7">
      <c r="A44" s="113"/>
      <c r="B44" s="106"/>
      <c r="C44" s="106"/>
      <c r="D44" s="114"/>
      <c r="E44" s="114"/>
      <c r="F44" s="107"/>
      <c r="G44" s="116"/>
    </row>
    <row r="45" spans="1:7" ht="13">
      <c r="A45" s="113"/>
      <c r="B45" s="109" t="s">
        <v>115</v>
      </c>
      <c r="C45" s="109"/>
      <c r="D45" s="114"/>
      <c r="E45" s="117"/>
      <c r="F45" s="117">
        <f>+F31+F43+F41</f>
        <v>3986.52</v>
      </c>
      <c r="G45" s="20">
        <f>+G43+G31+G41</f>
        <v>0.87759999999999994</v>
      </c>
    </row>
    <row r="46" spans="1:7" ht="13">
      <c r="A46" s="113"/>
      <c r="B46" s="109"/>
      <c r="C46" s="109"/>
      <c r="D46" s="114"/>
      <c r="E46" s="117"/>
      <c r="F46" s="117"/>
      <c r="G46" s="20"/>
    </row>
    <row r="47" spans="1:7" ht="13">
      <c r="A47" s="113"/>
      <c r="B47" s="109" t="s">
        <v>114</v>
      </c>
      <c r="C47" s="109"/>
      <c r="D47" s="114"/>
      <c r="E47" s="114"/>
      <c r="F47" s="107"/>
      <c r="G47" s="116"/>
    </row>
    <row r="48" spans="1:7" ht="13">
      <c r="A48" s="113"/>
      <c r="B48" s="106" t="s">
        <v>47</v>
      </c>
      <c r="C48" s="106"/>
      <c r="D48" s="106"/>
      <c r="E48" s="106"/>
      <c r="F48" s="250">
        <v>57.72</v>
      </c>
      <c r="G48" s="116">
        <v>1.26E-2</v>
      </c>
    </row>
    <row r="49" spans="1:7" ht="13" thickBot="1">
      <c r="A49" s="245"/>
      <c r="B49" s="246"/>
      <c r="C49" s="246"/>
      <c r="D49" s="247"/>
      <c r="E49" s="247"/>
      <c r="F49" s="248"/>
      <c r="G49" s="249"/>
    </row>
    <row r="50" spans="1:7" s="118" customFormat="1" ht="13.5" thickBot="1">
      <c r="A50" s="119"/>
      <c r="B50" s="120" t="s">
        <v>15</v>
      </c>
      <c r="C50" s="120"/>
      <c r="D50" s="121"/>
      <c r="E50" s="121"/>
      <c r="F50" s="240">
        <f>+F45+F48+F23</f>
        <v>4543.2</v>
      </c>
      <c r="G50" s="122">
        <f>+G45+G48+G23</f>
        <v>0.99999999999999989</v>
      </c>
    </row>
    <row r="51" spans="1:7">
      <c r="A51" s="175"/>
      <c r="B51" s="176"/>
      <c r="C51" s="176"/>
      <c r="D51" s="176"/>
      <c r="E51" s="176"/>
      <c r="F51" s="176"/>
      <c r="G51" s="177"/>
    </row>
    <row r="52" spans="1:7">
      <c r="A52" s="123" t="s">
        <v>16</v>
      </c>
      <c r="B52" s="99"/>
      <c r="G52" s="101"/>
    </row>
    <row r="53" spans="1:7" ht="13">
      <c r="A53" s="123" t="s">
        <v>17</v>
      </c>
      <c r="B53" s="99" t="s">
        <v>302</v>
      </c>
      <c r="G53" s="101"/>
    </row>
    <row r="54" spans="1:7" ht="13">
      <c r="A54" s="123" t="s">
        <v>18</v>
      </c>
      <c r="B54" s="99" t="s">
        <v>48</v>
      </c>
      <c r="G54" s="101"/>
    </row>
    <row r="55" spans="1:7">
      <c r="A55" s="123" t="s">
        <v>20</v>
      </c>
      <c r="B55" s="99" t="s">
        <v>21</v>
      </c>
      <c r="F55" s="197"/>
      <c r="G55" s="198"/>
    </row>
    <row r="56" spans="1:7" ht="25">
      <c r="A56" s="123"/>
      <c r="B56" s="106" t="s">
        <v>280</v>
      </c>
      <c r="C56" s="182" t="s">
        <v>304</v>
      </c>
      <c r="F56" s="197"/>
      <c r="G56" s="198"/>
    </row>
    <row r="57" spans="1:7">
      <c r="A57" s="123"/>
      <c r="B57" s="106" t="s">
        <v>49</v>
      </c>
      <c r="C57" s="219">
        <v>17.294799999999999</v>
      </c>
      <c r="F57" s="197"/>
      <c r="G57" s="198"/>
    </row>
    <row r="58" spans="1:7">
      <c r="A58" s="123"/>
      <c r="B58" s="106" t="s">
        <v>51</v>
      </c>
      <c r="C58" s="219">
        <v>10.0258</v>
      </c>
      <c r="F58" s="197"/>
      <c r="G58" s="198"/>
    </row>
    <row r="59" spans="1:7">
      <c r="A59" s="123"/>
      <c r="B59" s="106" t="s">
        <v>50</v>
      </c>
      <c r="C59" s="106">
        <v>10.0131</v>
      </c>
      <c r="F59" s="197"/>
      <c r="G59" s="198"/>
    </row>
    <row r="60" spans="1:7">
      <c r="G60" s="198"/>
    </row>
    <row r="61" spans="1:7">
      <c r="A61" s="123"/>
      <c r="B61" s="99"/>
      <c r="G61" s="101"/>
    </row>
    <row r="62" spans="1:7">
      <c r="A62" s="123" t="s">
        <v>25</v>
      </c>
      <c r="B62" s="99" t="s">
        <v>338</v>
      </c>
      <c r="G62" s="101"/>
    </row>
    <row r="63" spans="1:7">
      <c r="A63" s="123"/>
      <c r="B63" s="99" t="s">
        <v>52</v>
      </c>
      <c r="G63" s="101"/>
    </row>
    <row r="64" spans="1:7" ht="46.5" customHeight="1">
      <c r="A64" s="123"/>
      <c r="B64" s="106" t="s">
        <v>53</v>
      </c>
      <c r="C64" s="202" t="s">
        <v>116</v>
      </c>
      <c r="D64" s="273" t="s">
        <v>204</v>
      </c>
      <c r="E64" s="274"/>
      <c r="G64" s="101"/>
    </row>
    <row r="65" spans="1:7">
      <c r="A65" s="123"/>
      <c r="B65" s="106"/>
      <c r="C65" s="106"/>
      <c r="D65" s="179" t="s">
        <v>69</v>
      </c>
      <c r="E65" s="179" t="s">
        <v>70</v>
      </c>
      <c r="G65" s="101"/>
    </row>
    <row r="66" spans="1:7">
      <c r="A66" s="123"/>
      <c r="B66" s="222">
        <v>41542</v>
      </c>
      <c r="C66" s="231">
        <v>10.012700000000001</v>
      </c>
      <c r="D66" s="232">
        <v>6.4576590000000003E-2</v>
      </c>
      <c r="E66" s="232">
        <v>6.184634E-2</v>
      </c>
      <c r="G66" s="101"/>
    </row>
    <row r="67" spans="1:7" ht="28.5" customHeight="1">
      <c r="A67" s="123"/>
      <c r="B67" s="275" t="s">
        <v>136</v>
      </c>
      <c r="C67" s="275"/>
      <c r="D67" s="275"/>
      <c r="E67" s="275"/>
      <c r="F67" s="275"/>
      <c r="G67" s="276"/>
    </row>
    <row r="68" spans="1:7" ht="13">
      <c r="A68" s="123" t="s">
        <v>26</v>
      </c>
      <c r="B68" s="64" t="s">
        <v>309</v>
      </c>
      <c r="G68" s="101"/>
    </row>
    <row r="69" spans="1:7" ht="13.5" customHeight="1">
      <c r="A69" s="123" t="s">
        <v>27</v>
      </c>
      <c r="B69" s="99" t="s">
        <v>297</v>
      </c>
      <c r="G69" s="101"/>
    </row>
    <row r="70" spans="1:7" ht="12.75" customHeight="1">
      <c r="A70" s="123" t="s">
        <v>28</v>
      </c>
      <c r="B70" s="99" t="s">
        <v>298</v>
      </c>
      <c r="G70" s="101"/>
    </row>
    <row r="71" spans="1:7" ht="12.75" customHeight="1">
      <c r="A71" s="123" t="s">
        <v>29</v>
      </c>
      <c r="B71" s="99" t="s">
        <v>232</v>
      </c>
      <c r="G71" s="101"/>
    </row>
    <row r="72" spans="1:7" ht="13">
      <c r="A72" s="123" t="s">
        <v>40</v>
      </c>
      <c r="B72" s="99" t="s">
        <v>367</v>
      </c>
      <c r="G72" s="101"/>
    </row>
    <row r="73" spans="1:7" ht="13">
      <c r="A73" s="123" t="s">
        <v>60</v>
      </c>
      <c r="B73" s="99" t="s">
        <v>117</v>
      </c>
      <c r="G73" s="101"/>
    </row>
    <row r="74" spans="1:7" ht="13">
      <c r="A74" s="123" t="s">
        <v>62</v>
      </c>
      <c r="B74" s="99" t="s">
        <v>61</v>
      </c>
      <c r="G74" s="101"/>
    </row>
    <row r="75" spans="1:7" ht="13">
      <c r="A75" s="123" t="s">
        <v>132</v>
      </c>
      <c r="B75" s="99" t="s">
        <v>310</v>
      </c>
      <c r="G75" s="101"/>
    </row>
    <row r="76" spans="1:7">
      <c r="A76" s="123"/>
      <c r="B76" s="99"/>
      <c r="G76" s="101"/>
    </row>
    <row r="77" spans="1:7">
      <c r="A77" s="123" t="s">
        <v>59</v>
      </c>
      <c r="B77" s="99"/>
      <c r="G77" s="101"/>
    </row>
    <row r="78" spans="1:7" ht="13" thickBot="1">
      <c r="A78" s="178" t="s">
        <v>237</v>
      </c>
      <c r="B78" s="103"/>
      <c r="C78" s="103"/>
      <c r="D78" s="103"/>
      <c r="E78" s="103"/>
      <c r="F78" s="103"/>
      <c r="G78" s="104"/>
    </row>
  </sheetData>
  <sortState xmlns:xlrd2="http://schemas.microsoft.com/office/spreadsheetml/2017/richdata2" ref="B26:G33">
    <sortCondition descending="1" ref="F26:F33"/>
  </sortState>
  <mergeCells count="8">
    <mergeCell ref="D64:E64"/>
    <mergeCell ref="A5:G6"/>
    <mergeCell ref="B67:G67"/>
    <mergeCell ref="A1:G1"/>
    <mergeCell ref="A3:G3"/>
    <mergeCell ref="A4:G4"/>
    <mergeCell ref="A8:G8"/>
    <mergeCell ref="A10:G10"/>
  </mergeCells>
  <printOptions gridLines="1"/>
  <pageMargins left="0.32" right="0" top="0.5" bottom="0.5" header="0.5" footer="0.5"/>
  <pageSetup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6"/>
  <sheetViews>
    <sheetView zoomScale="90" zoomScaleNormal="90" workbookViewId="0">
      <selection activeCell="B16" sqref="B16"/>
    </sheetView>
  </sheetViews>
  <sheetFormatPr defaultColWidth="9.1796875" defaultRowHeight="12.5"/>
  <cols>
    <col min="1" max="1" width="4.453125" style="1" customWidth="1"/>
    <col min="2" max="2" width="53" style="1" customWidth="1"/>
    <col min="3" max="3" width="23" style="1" customWidth="1"/>
    <col min="4" max="4" width="20.453125" style="1" customWidth="1"/>
    <col min="5" max="5" width="18.26953125" style="1" customWidth="1"/>
    <col min="6" max="16384" width="9.1796875" style="1"/>
  </cols>
  <sheetData>
    <row r="1" spans="1:5" ht="18.75" customHeight="1">
      <c r="A1" s="259" t="s">
        <v>0</v>
      </c>
      <c r="B1" s="260"/>
      <c r="C1" s="260"/>
      <c r="D1" s="260"/>
      <c r="E1" s="262"/>
    </row>
    <row r="2" spans="1:5">
      <c r="A2" s="2"/>
      <c r="B2" s="3"/>
      <c r="C2" s="3"/>
      <c r="D2" s="3"/>
      <c r="E2" s="43"/>
    </row>
    <row r="3" spans="1:5" ht="14.25" customHeight="1">
      <c r="A3" s="263" t="s">
        <v>1</v>
      </c>
      <c r="B3" s="264"/>
      <c r="C3" s="264"/>
      <c r="D3" s="264"/>
      <c r="E3" s="266"/>
    </row>
    <row r="4" spans="1:5" ht="15" customHeight="1">
      <c r="A4" s="263" t="s">
        <v>2</v>
      </c>
      <c r="B4" s="264"/>
      <c r="C4" s="264"/>
      <c r="D4" s="264"/>
      <c r="E4" s="266"/>
    </row>
    <row r="5" spans="1:5" ht="15" customHeight="1">
      <c r="A5" s="267" t="s">
        <v>130</v>
      </c>
      <c r="B5" s="268"/>
      <c r="C5" s="268"/>
      <c r="D5" s="268"/>
      <c r="E5" s="269"/>
    </row>
    <row r="6" spans="1:5" ht="15" customHeight="1">
      <c r="A6" s="267"/>
      <c r="B6" s="268"/>
      <c r="C6" s="268"/>
      <c r="D6" s="268"/>
      <c r="E6" s="269"/>
    </row>
    <row r="7" spans="1:5">
      <c r="A7" s="2"/>
      <c r="B7" s="3"/>
      <c r="C7" s="3"/>
      <c r="D7" s="3"/>
      <c r="E7" s="43"/>
    </row>
    <row r="8" spans="1:5" ht="12.75" customHeight="1">
      <c r="A8" s="263" t="s">
        <v>138</v>
      </c>
      <c r="B8" s="264"/>
      <c r="C8" s="264"/>
      <c r="D8" s="264"/>
      <c r="E8" s="266"/>
    </row>
    <row r="9" spans="1:5" ht="13">
      <c r="A9" s="2"/>
      <c r="B9" s="44"/>
      <c r="C9" s="44"/>
      <c r="D9" s="3"/>
      <c r="E9" s="43"/>
    </row>
    <row r="10" spans="1:5" ht="14.25" customHeight="1">
      <c r="A10" s="292" t="s">
        <v>311</v>
      </c>
      <c r="B10" s="293"/>
      <c r="C10" s="293"/>
      <c r="D10" s="293"/>
      <c r="E10" s="294"/>
    </row>
    <row r="11" spans="1:5" ht="12" customHeight="1">
      <c r="A11" s="2"/>
      <c r="B11" s="44"/>
      <c r="C11" s="44"/>
      <c r="D11" s="3"/>
      <c r="E11" s="45"/>
    </row>
    <row r="12" spans="1:5" ht="39" customHeight="1">
      <c r="A12" s="151" t="s">
        <v>33</v>
      </c>
      <c r="B12" s="46" t="s">
        <v>123</v>
      </c>
      <c r="C12" s="224" t="s">
        <v>5</v>
      </c>
      <c r="D12" s="7" t="s">
        <v>137</v>
      </c>
      <c r="E12" s="47" t="s">
        <v>6</v>
      </c>
    </row>
    <row r="13" spans="1:5" ht="13">
      <c r="A13" s="48"/>
      <c r="B13" s="49"/>
      <c r="C13" s="49"/>
      <c r="D13" s="49"/>
      <c r="E13" s="50"/>
    </row>
    <row r="14" spans="1:5" ht="13">
      <c r="A14" s="48"/>
      <c r="B14" s="22" t="s">
        <v>34</v>
      </c>
      <c r="C14" s="22"/>
      <c r="D14" s="22"/>
      <c r="E14" s="51"/>
    </row>
    <row r="15" spans="1:5" ht="12" customHeight="1">
      <c r="A15" s="48">
        <v>1</v>
      </c>
      <c r="B15" s="12" t="s">
        <v>345</v>
      </c>
      <c r="C15" s="15">
        <v>211</v>
      </c>
      <c r="D15" s="16">
        <v>6347.83</v>
      </c>
      <c r="E15" s="17">
        <f>+ROUND(D15/$D$39,4)</f>
        <v>0.97609999999999997</v>
      </c>
    </row>
    <row r="16" spans="1:5" ht="12" customHeight="1">
      <c r="A16" s="48">
        <v>2</v>
      </c>
      <c r="B16" s="12" t="s">
        <v>346</v>
      </c>
      <c r="C16" s="15">
        <v>46</v>
      </c>
      <c r="D16" s="16">
        <v>138.38999999999999</v>
      </c>
      <c r="E16" s="17">
        <f>+ROUND(D16/$D$39,4)</f>
        <v>2.1299999999999999E-2</v>
      </c>
    </row>
    <row r="17" spans="1:5" ht="12" customHeight="1">
      <c r="A17" s="48">
        <v>3</v>
      </c>
      <c r="B17" s="12" t="s">
        <v>347</v>
      </c>
      <c r="C17" s="15">
        <v>6</v>
      </c>
      <c r="D17" s="16">
        <v>18.12</v>
      </c>
      <c r="E17" s="17">
        <f>+ROUND(D17/$D$39,4)</f>
        <v>2.8E-3</v>
      </c>
    </row>
    <row r="18" spans="1:5" ht="12" customHeight="1">
      <c r="A18" s="48"/>
      <c r="B18" s="12"/>
      <c r="C18" s="15"/>
      <c r="D18" s="16"/>
      <c r="E18" s="17"/>
    </row>
    <row r="19" spans="1:5" ht="12" customHeight="1">
      <c r="A19" s="48"/>
      <c r="B19" s="12"/>
      <c r="C19" s="15"/>
      <c r="D19" s="16"/>
      <c r="E19" s="52"/>
    </row>
    <row r="20" spans="1:5" s="25" customFormat="1" ht="13">
      <c r="A20" s="53"/>
      <c r="B20" s="22" t="s">
        <v>57</v>
      </c>
      <c r="C20" s="127"/>
      <c r="D20" s="54">
        <v>6504.34</v>
      </c>
      <c r="E20" s="61">
        <f>SUM(E15:E17)</f>
        <v>1.0002</v>
      </c>
    </row>
    <row r="21" spans="1:5" s="25" customFormat="1" ht="13">
      <c r="A21" s="53"/>
      <c r="B21" s="22"/>
      <c r="C21" s="22"/>
      <c r="D21" s="55"/>
      <c r="E21" s="56"/>
    </row>
    <row r="22" spans="1:5" s="25" customFormat="1" ht="13">
      <c r="A22" s="53"/>
      <c r="B22" s="22" t="s">
        <v>65</v>
      </c>
      <c r="C22" s="22"/>
      <c r="D22" s="55"/>
      <c r="E22" s="56"/>
    </row>
    <row r="23" spans="1:5" s="25" customFormat="1" ht="13">
      <c r="A23" s="53"/>
      <c r="B23" s="22"/>
      <c r="C23" s="22"/>
      <c r="D23" s="55"/>
      <c r="E23" s="56"/>
    </row>
    <row r="24" spans="1:5" s="25" customFormat="1" ht="13">
      <c r="A24" s="57" t="s">
        <v>35</v>
      </c>
      <c r="B24" s="22" t="s">
        <v>9</v>
      </c>
      <c r="C24" s="58" t="s">
        <v>10</v>
      </c>
      <c r="D24" s="58" t="s">
        <v>10</v>
      </c>
      <c r="E24" s="59" t="s">
        <v>10</v>
      </c>
    </row>
    <row r="25" spans="1:5" s="25" customFormat="1" ht="13">
      <c r="A25" s="60"/>
      <c r="B25" s="22"/>
      <c r="C25" s="22"/>
      <c r="D25" s="55"/>
      <c r="E25" s="56"/>
    </row>
    <row r="26" spans="1:5" s="25" customFormat="1" ht="13">
      <c r="A26" s="57" t="s">
        <v>36</v>
      </c>
      <c r="B26" s="22" t="s">
        <v>12</v>
      </c>
      <c r="C26" s="58" t="s">
        <v>10</v>
      </c>
      <c r="D26" s="58" t="s">
        <v>10</v>
      </c>
      <c r="E26" s="59" t="s">
        <v>10</v>
      </c>
    </row>
    <row r="27" spans="1:5" s="25" customFormat="1" ht="13">
      <c r="A27" s="57"/>
      <c r="B27" s="22"/>
      <c r="C27" s="22"/>
      <c r="D27" s="55"/>
      <c r="E27" s="56"/>
    </row>
    <row r="28" spans="1:5" s="25" customFormat="1" ht="13">
      <c r="A28" s="57" t="s">
        <v>37</v>
      </c>
      <c r="B28" s="11" t="s">
        <v>14</v>
      </c>
      <c r="C28" s="58" t="s">
        <v>10</v>
      </c>
      <c r="D28" s="58" t="s">
        <v>10</v>
      </c>
      <c r="E28" s="59" t="s">
        <v>10</v>
      </c>
    </row>
    <row r="29" spans="1:5" s="25" customFormat="1" ht="13">
      <c r="A29" s="48"/>
      <c r="B29" s="22"/>
      <c r="C29" s="22"/>
      <c r="D29" s="55"/>
      <c r="E29" s="56"/>
    </row>
    <row r="30" spans="1:5" s="25" customFormat="1" ht="13">
      <c r="A30" s="48"/>
      <c r="B30" s="22" t="s">
        <v>111</v>
      </c>
      <c r="C30" s="58" t="s">
        <v>10</v>
      </c>
      <c r="D30" s="58" t="s">
        <v>10</v>
      </c>
      <c r="E30" s="59" t="s">
        <v>10</v>
      </c>
    </row>
    <row r="31" spans="1:5" s="25" customFormat="1" ht="13">
      <c r="A31" s="48"/>
      <c r="B31" s="22"/>
      <c r="C31" s="22"/>
      <c r="D31" s="55"/>
      <c r="E31" s="56"/>
    </row>
    <row r="32" spans="1:5" s="25" customFormat="1" ht="13">
      <c r="A32" s="48"/>
      <c r="B32" s="22" t="s">
        <v>66</v>
      </c>
      <c r="C32" s="58"/>
      <c r="D32" s="58"/>
      <c r="E32" s="59"/>
    </row>
    <row r="33" spans="1:5" s="25" customFormat="1" ht="13">
      <c r="A33" s="48"/>
      <c r="B33" s="22"/>
      <c r="C33" s="58"/>
      <c r="D33" s="58"/>
      <c r="E33" s="59"/>
    </row>
    <row r="34" spans="1:5" s="25" customFormat="1" ht="13">
      <c r="A34" s="10"/>
      <c r="B34" s="11" t="s">
        <v>113</v>
      </c>
      <c r="C34" s="58"/>
      <c r="D34" s="55">
        <v>5.47</v>
      </c>
      <c r="E34" s="61">
        <f>+ROUND(D34/$D$39,4)</f>
        <v>8.0000000000000004E-4</v>
      </c>
    </row>
    <row r="35" spans="1:5" s="25" customFormat="1" ht="13">
      <c r="A35" s="48"/>
      <c r="B35" s="22"/>
      <c r="C35" s="22"/>
      <c r="D35" s="55"/>
      <c r="E35" s="56"/>
    </row>
    <row r="36" spans="1:5" s="25" customFormat="1" ht="13">
      <c r="A36" s="48"/>
      <c r="B36" s="11" t="s">
        <v>114</v>
      </c>
      <c r="C36" s="22"/>
      <c r="D36" s="55"/>
      <c r="E36" s="56"/>
    </row>
    <row r="37" spans="1:5" ht="13">
      <c r="A37" s="48"/>
      <c r="B37" s="15" t="s">
        <v>38</v>
      </c>
      <c r="C37" s="22"/>
      <c r="D37" s="55">
        <v>-6.85</v>
      </c>
      <c r="E37" s="61">
        <v>-1E-3</v>
      </c>
    </row>
    <row r="38" spans="1:5" ht="13">
      <c r="A38" s="48"/>
      <c r="B38" s="22"/>
      <c r="C38" s="22"/>
      <c r="D38" s="16"/>
      <c r="E38" s="52"/>
    </row>
    <row r="39" spans="1:5" ht="13">
      <c r="A39" s="48"/>
      <c r="B39" s="142" t="s">
        <v>15</v>
      </c>
      <c r="C39" s="62"/>
      <c r="D39" s="221">
        <f>+D20+D34+D37</f>
        <v>6502.96</v>
      </c>
      <c r="E39" s="61">
        <f>E20+E34+E37</f>
        <v>0.99999999999999989</v>
      </c>
    </row>
    <row r="40" spans="1:5" ht="13" thickBot="1">
      <c r="A40" s="163"/>
      <c r="B40" s="164"/>
      <c r="C40" s="164"/>
      <c r="D40" s="165"/>
      <c r="E40" s="166"/>
    </row>
    <row r="41" spans="1:5">
      <c r="A41" s="30"/>
      <c r="B41" s="31"/>
      <c r="C41" s="31"/>
      <c r="D41" s="32"/>
      <c r="E41" s="168"/>
    </row>
    <row r="42" spans="1:5" ht="13">
      <c r="A42" s="5" t="s">
        <v>16</v>
      </c>
      <c r="B42" s="44"/>
      <c r="C42" s="44"/>
      <c r="D42" s="64"/>
      <c r="E42" s="43"/>
    </row>
    <row r="43" spans="1:5" ht="13.5" customHeight="1">
      <c r="A43" s="34" t="s">
        <v>17</v>
      </c>
      <c r="B43" s="289" t="s">
        <v>302</v>
      </c>
      <c r="C43" s="289"/>
      <c r="D43" s="289"/>
      <c r="E43" s="295"/>
    </row>
    <row r="44" spans="1:5" ht="14.25" customHeight="1">
      <c r="A44" s="34" t="s">
        <v>18</v>
      </c>
      <c r="B44" s="3" t="s">
        <v>39</v>
      </c>
      <c r="C44" s="3"/>
      <c r="D44" s="64"/>
      <c r="E44" s="43"/>
    </row>
    <row r="45" spans="1:5" ht="33.75" customHeight="1">
      <c r="A45" s="34"/>
      <c r="B45" s="11" t="s">
        <v>22</v>
      </c>
      <c r="C45" s="35" t="s">
        <v>312</v>
      </c>
      <c r="D45" s="3"/>
      <c r="E45" s="184"/>
    </row>
    <row r="46" spans="1:5" ht="18.75" customHeight="1">
      <c r="A46" s="34"/>
      <c r="B46" s="12" t="s">
        <v>23</v>
      </c>
      <c r="C46" s="181">
        <v>1406.4626000000001</v>
      </c>
      <c r="D46" s="3"/>
      <c r="E46" s="184"/>
    </row>
    <row r="47" spans="1:5" ht="18.75" customHeight="1">
      <c r="A47" s="65" t="s">
        <v>20</v>
      </c>
      <c r="B47" s="3" t="s">
        <v>309</v>
      </c>
      <c r="C47" s="149"/>
      <c r="D47" s="149"/>
      <c r="E47" s="184"/>
    </row>
    <row r="48" spans="1:5" ht="18.75" customHeight="1">
      <c r="A48" s="65" t="s">
        <v>25</v>
      </c>
      <c r="B48" s="289" t="s">
        <v>297</v>
      </c>
      <c r="C48" s="289"/>
      <c r="D48" s="289"/>
      <c r="E48" s="43"/>
    </row>
    <row r="49" spans="1:5" ht="28.5" customHeight="1">
      <c r="A49" s="37" t="s">
        <v>26</v>
      </c>
      <c r="B49" s="290" t="s">
        <v>313</v>
      </c>
      <c r="C49" s="290"/>
      <c r="D49" s="290"/>
      <c r="E49" s="291"/>
    </row>
    <row r="50" spans="1:5" ht="17.25" customHeight="1">
      <c r="A50" s="124" t="s">
        <v>27</v>
      </c>
      <c r="B50" s="3" t="s">
        <v>265</v>
      </c>
      <c r="C50" s="38"/>
      <c r="D50" s="38"/>
      <c r="E50" s="39"/>
    </row>
    <row r="51" spans="1:5" ht="17.25" customHeight="1">
      <c r="A51" s="124" t="s">
        <v>28</v>
      </c>
      <c r="B51" s="1" t="s">
        <v>314</v>
      </c>
      <c r="C51" s="38"/>
      <c r="D51" s="38"/>
      <c r="E51" s="39"/>
    </row>
    <row r="52" spans="1:5" ht="17.25" customHeight="1">
      <c r="A52" s="124" t="s">
        <v>29</v>
      </c>
      <c r="B52" s="125" t="s">
        <v>119</v>
      </c>
      <c r="C52" s="38"/>
      <c r="D52" s="38"/>
      <c r="E52" s="39"/>
    </row>
    <row r="53" spans="1:5" ht="17.25" customHeight="1">
      <c r="A53" s="124" t="s">
        <v>40</v>
      </c>
      <c r="B53" s="125" t="s">
        <v>61</v>
      </c>
      <c r="C53" s="38"/>
      <c r="D53" s="38"/>
      <c r="E53" s="39"/>
    </row>
    <row r="54" spans="1:5" ht="17.25" customHeight="1">
      <c r="A54" s="124" t="s">
        <v>60</v>
      </c>
      <c r="B54" s="3" t="s">
        <v>315</v>
      </c>
      <c r="C54" s="38"/>
      <c r="D54" s="38"/>
      <c r="E54" s="39"/>
    </row>
    <row r="55" spans="1:5" ht="17.25" customHeight="1">
      <c r="A55" s="124"/>
      <c r="B55" s="125"/>
      <c r="C55" s="38"/>
      <c r="D55" s="38"/>
      <c r="E55" s="39"/>
    </row>
    <row r="56" spans="1:5" ht="17.25" customHeight="1" thickBot="1">
      <c r="A56" s="40" t="s">
        <v>54</v>
      </c>
      <c r="B56" s="41" t="s">
        <v>55</v>
      </c>
      <c r="C56" s="41"/>
      <c r="D56" s="41"/>
      <c r="E56" s="67"/>
    </row>
  </sheetData>
  <mergeCells count="9">
    <mergeCell ref="B48:D48"/>
    <mergeCell ref="B49:E49"/>
    <mergeCell ref="A1:E1"/>
    <mergeCell ref="A3:E3"/>
    <mergeCell ref="A4:E4"/>
    <mergeCell ref="A8:E8"/>
    <mergeCell ref="A10:E10"/>
    <mergeCell ref="B43:E43"/>
    <mergeCell ref="A5:E6"/>
  </mergeCells>
  <pageMargins left="0.56000000000000005" right="0.52" top="0.61" bottom="0.63" header="0.5" footer="0.5"/>
  <pageSetup paperSize="9" scale="7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9"/>
  <sheetViews>
    <sheetView zoomScale="90" zoomScaleNormal="90" workbookViewId="0">
      <selection sqref="A1:G1"/>
    </sheetView>
  </sheetViews>
  <sheetFormatPr defaultColWidth="9.1796875" defaultRowHeight="12.5"/>
  <cols>
    <col min="1" max="1" width="5" style="1" customWidth="1"/>
    <col min="2" max="2" width="53.54296875" style="1" customWidth="1"/>
    <col min="3" max="3" width="22.453125" style="1" customWidth="1"/>
    <col min="4" max="4" width="21.54296875" style="1" bestFit="1" customWidth="1"/>
    <col min="5" max="5" width="8.7265625" style="1" bestFit="1" customWidth="1"/>
    <col min="6" max="6" width="13.453125" style="18" customWidth="1"/>
    <col min="7" max="7" width="11.1796875" style="1" bestFit="1" customWidth="1"/>
    <col min="8" max="16384" width="9.1796875" style="1"/>
  </cols>
  <sheetData>
    <row r="1" spans="1:7" ht="13">
      <c r="A1" s="259" t="s">
        <v>0</v>
      </c>
      <c r="B1" s="260"/>
      <c r="C1" s="260"/>
      <c r="D1" s="261"/>
      <c r="E1" s="260"/>
      <c r="F1" s="260"/>
      <c r="G1" s="262"/>
    </row>
    <row r="2" spans="1:7">
      <c r="A2" s="2"/>
      <c r="B2" s="3"/>
      <c r="C2" s="3"/>
      <c r="D2" s="3"/>
      <c r="E2" s="3"/>
      <c r="F2" s="64"/>
      <c r="G2" s="43"/>
    </row>
    <row r="3" spans="1:7" ht="13">
      <c r="A3" s="263" t="s">
        <v>1</v>
      </c>
      <c r="B3" s="264"/>
      <c r="C3" s="264"/>
      <c r="D3" s="265"/>
      <c r="E3" s="264"/>
      <c r="F3" s="264"/>
      <c r="G3" s="266"/>
    </row>
    <row r="4" spans="1:7" ht="13">
      <c r="A4" s="263" t="s">
        <v>2</v>
      </c>
      <c r="B4" s="264"/>
      <c r="C4" s="264"/>
      <c r="D4" s="265"/>
      <c r="E4" s="264"/>
      <c r="F4" s="264"/>
      <c r="G4" s="266"/>
    </row>
    <row r="5" spans="1:7" ht="15" customHeight="1">
      <c r="A5" s="267" t="s">
        <v>203</v>
      </c>
      <c r="B5" s="268"/>
      <c r="C5" s="268"/>
      <c r="D5" s="268"/>
      <c r="E5" s="268"/>
      <c r="F5" s="268"/>
      <c r="G5" s="269"/>
    </row>
    <row r="6" spans="1:7" ht="15" customHeight="1">
      <c r="A6" s="267"/>
      <c r="B6" s="268"/>
      <c r="C6" s="268"/>
      <c r="D6" s="268"/>
      <c r="E6" s="268"/>
      <c r="F6" s="268"/>
      <c r="G6" s="269"/>
    </row>
    <row r="7" spans="1:7">
      <c r="A7" s="2"/>
      <c r="B7" s="3"/>
      <c r="C7" s="3"/>
      <c r="D7" s="3"/>
      <c r="E7" s="3"/>
      <c r="F7" s="64"/>
      <c r="G7" s="43"/>
    </row>
    <row r="8" spans="1:7" ht="13">
      <c r="A8" s="263" t="s">
        <v>134</v>
      </c>
      <c r="B8" s="264"/>
      <c r="C8" s="264"/>
      <c r="D8" s="265"/>
      <c r="E8" s="264"/>
      <c r="F8" s="264"/>
      <c r="G8" s="266"/>
    </row>
    <row r="9" spans="1:7">
      <c r="A9" s="2"/>
      <c r="B9" s="3"/>
      <c r="C9" s="3"/>
      <c r="D9" s="3"/>
      <c r="E9" s="3"/>
      <c r="F9" s="64"/>
      <c r="G9" s="43"/>
    </row>
    <row r="10" spans="1:7" ht="13">
      <c r="A10" s="263" t="s">
        <v>316</v>
      </c>
      <c r="B10" s="264"/>
      <c r="C10" s="264"/>
      <c r="D10" s="265"/>
      <c r="E10" s="264"/>
      <c r="F10" s="264"/>
      <c r="G10" s="266"/>
    </row>
    <row r="11" spans="1:7" ht="13" thickBot="1">
      <c r="A11" s="68"/>
      <c r="B11" s="41"/>
      <c r="C11" s="41"/>
      <c r="D11" s="41"/>
      <c r="E11" s="41"/>
      <c r="F11" s="69"/>
      <c r="G11" s="67"/>
    </row>
    <row r="12" spans="1:7" s="9" customFormat="1" ht="48" customHeight="1">
      <c r="A12" s="143" t="s">
        <v>3</v>
      </c>
      <c r="B12" s="144" t="s">
        <v>4</v>
      </c>
      <c r="C12" s="161" t="s">
        <v>146</v>
      </c>
      <c r="D12" s="144" t="s">
        <v>41</v>
      </c>
      <c r="E12" s="144" t="s">
        <v>5</v>
      </c>
      <c r="F12" s="7" t="s">
        <v>228</v>
      </c>
      <c r="G12" s="145" t="s">
        <v>6</v>
      </c>
    </row>
    <row r="13" spans="1:7" ht="13">
      <c r="A13" s="48"/>
      <c r="B13" s="22"/>
      <c r="C13" s="162"/>
      <c r="D13" s="15"/>
      <c r="E13" s="15"/>
      <c r="F13" s="15"/>
      <c r="G13" s="63"/>
    </row>
    <row r="14" spans="1:7" ht="13">
      <c r="A14" s="48"/>
      <c r="B14" s="22" t="s">
        <v>42</v>
      </c>
      <c r="C14" s="162"/>
      <c r="D14" s="15"/>
      <c r="E14" s="15"/>
      <c r="F14" s="15"/>
      <c r="G14" s="63"/>
    </row>
    <row r="15" spans="1:7" ht="13">
      <c r="A15" s="48"/>
      <c r="B15" s="22"/>
      <c r="C15" s="162"/>
      <c r="D15" s="15"/>
      <c r="E15" s="16"/>
      <c r="F15" s="15"/>
      <c r="G15" s="63"/>
    </row>
    <row r="16" spans="1:7" ht="12.75" customHeight="1">
      <c r="A16" s="48" t="s">
        <v>7</v>
      </c>
      <c r="B16" s="22" t="s">
        <v>9</v>
      </c>
      <c r="C16" s="162"/>
      <c r="D16" s="16"/>
      <c r="E16" s="16"/>
      <c r="F16" s="15"/>
      <c r="G16" s="63"/>
    </row>
    <row r="17" spans="1:7">
      <c r="A17" s="48"/>
      <c r="B17" s="15"/>
      <c r="C17" s="162"/>
      <c r="D17" s="16"/>
      <c r="E17" s="16"/>
      <c r="F17" s="70"/>
      <c r="G17" s="63"/>
    </row>
    <row r="18" spans="1:7">
      <c r="A18" s="48">
        <f>+A17+1</f>
        <v>1</v>
      </c>
      <c r="B18" s="210" t="s">
        <v>217</v>
      </c>
      <c r="C18" s="162" t="s">
        <v>192</v>
      </c>
      <c r="D18" s="211" t="s">
        <v>84</v>
      </c>
      <c r="E18" s="212">
        <v>6511</v>
      </c>
      <c r="F18" s="211">
        <v>22.16</v>
      </c>
      <c r="G18" s="17">
        <f>ROUND(F18/$F$87,4)</f>
        <v>0.10009999999999999</v>
      </c>
    </row>
    <row r="19" spans="1:7">
      <c r="A19" s="48">
        <f>+A18+1</f>
        <v>2</v>
      </c>
      <c r="B19" s="210" t="s">
        <v>222</v>
      </c>
      <c r="C19" s="162" t="s">
        <v>148</v>
      </c>
      <c r="D19" s="211" t="s">
        <v>77</v>
      </c>
      <c r="E19" s="212">
        <v>571</v>
      </c>
      <c r="F19" s="211">
        <v>17.2</v>
      </c>
      <c r="G19" s="17">
        <f t="shared" ref="G19:G67" si="0">ROUND(F19/$F$87,4)</f>
        <v>7.7700000000000005E-2</v>
      </c>
    </row>
    <row r="20" spans="1:7">
      <c r="A20" s="48">
        <f t="shared" ref="A20:A67" si="1">+A19+1</f>
        <v>3</v>
      </c>
      <c r="B20" s="210" t="s">
        <v>218</v>
      </c>
      <c r="C20" s="162" t="s">
        <v>147</v>
      </c>
      <c r="D20" s="211" t="s">
        <v>103</v>
      </c>
      <c r="E20" s="212">
        <v>1945</v>
      </c>
      <c r="F20" s="211">
        <v>16</v>
      </c>
      <c r="G20" s="17">
        <f t="shared" si="0"/>
        <v>7.2300000000000003E-2</v>
      </c>
    </row>
    <row r="21" spans="1:7">
      <c r="A21" s="48">
        <f t="shared" si="1"/>
        <v>4</v>
      </c>
      <c r="B21" s="210" t="s">
        <v>219</v>
      </c>
      <c r="C21" s="162" t="s">
        <v>150</v>
      </c>
      <c r="D21" s="211" t="s">
        <v>79</v>
      </c>
      <c r="E21" s="212">
        <v>1844</v>
      </c>
      <c r="F21" s="211">
        <v>14.09</v>
      </c>
      <c r="G21" s="17">
        <f t="shared" si="0"/>
        <v>6.3700000000000007E-2</v>
      </c>
    </row>
    <row r="22" spans="1:7">
      <c r="A22" s="48">
        <f t="shared" si="1"/>
        <v>5</v>
      </c>
      <c r="B22" s="210" t="s">
        <v>220</v>
      </c>
      <c r="C22" s="162" t="s">
        <v>151</v>
      </c>
      <c r="D22" s="211" t="s">
        <v>78</v>
      </c>
      <c r="E22" s="212">
        <v>2187</v>
      </c>
      <c r="F22" s="211">
        <v>12.97</v>
      </c>
      <c r="G22" s="17">
        <f t="shared" si="0"/>
        <v>5.8599999999999999E-2</v>
      </c>
    </row>
    <row r="23" spans="1:7">
      <c r="A23" s="48">
        <f t="shared" si="1"/>
        <v>6</v>
      </c>
      <c r="B23" s="210" t="s">
        <v>221</v>
      </c>
      <c r="C23" s="162" t="s">
        <v>149</v>
      </c>
      <c r="D23" s="211" t="s">
        <v>78</v>
      </c>
      <c r="E23" s="212">
        <v>1367</v>
      </c>
      <c r="F23" s="211">
        <v>12.08</v>
      </c>
      <c r="G23" s="17">
        <f t="shared" si="0"/>
        <v>5.4600000000000003E-2</v>
      </c>
    </row>
    <row r="24" spans="1:7">
      <c r="A24" s="48">
        <f t="shared" si="1"/>
        <v>7</v>
      </c>
      <c r="B24" s="210" t="s">
        <v>224</v>
      </c>
      <c r="C24" s="162" t="s">
        <v>153</v>
      </c>
      <c r="D24" s="211" t="s">
        <v>77</v>
      </c>
      <c r="E24" s="212">
        <v>603</v>
      </c>
      <c r="F24" s="211">
        <v>11.62</v>
      </c>
      <c r="G24" s="17">
        <f t="shared" si="0"/>
        <v>5.2499999999999998E-2</v>
      </c>
    </row>
    <row r="25" spans="1:7">
      <c r="A25" s="48">
        <f t="shared" si="1"/>
        <v>8</v>
      </c>
      <c r="B25" s="210" t="s">
        <v>223</v>
      </c>
      <c r="C25" s="162" t="s">
        <v>152</v>
      </c>
      <c r="D25" s="211" t="s">
        <v>88</v>
      </c>
      <c r="E25" s="212">
        <v>963</v>
      </c>
      <c r="F25" s="211">
        <v>7.6</v>
      </c>
      <c r="G25" s="17">
        <f t="shared" si="0"/>
        <v>3.4299999999999997E-2</v>
      </c>
    </row>
    <row r="26" spans="1:7">
      <c r="A26" s="48">
        <f t="shared" si="1"/>
        <v>9</v>
      </c>
      <c r="B26" s="210" t="s">
        <v>276</v>
      </c>
      <c r="C26" s="162" t="s">
        <v>157</v>
      </c>
      <c r="D26" s="211" t="s">
        <v>76</v>
      </c>
      <c r="E26" s="212">
        <v>2127</v>
      </c>
      <c r="F26" s="211">
        <v>7.07</v>
      </c>
      <c r="G26" s="17">
        <f>ROUND(F26/$F$87,4)</f>
        <v>3.1899999999999998E-2</v>
      </c>
    </row>
    <row r="27" spans="1:7">
      <c r="A27" s="48">
        <f t="shared" si="1"/>
        <v>10</v>
      </c>
      <c r="B27" s="210" t="s">
        <v>337</v>
      </c>
      <c r="C27" s="162" t="s">
        <v>156</v>
      </c>
      <c r="D27" s="211" t="s">
        <v>81</v>
      </c>
      <c r="E27" s="212">
        <v>2095</v>
      </c>
      <c r="F27" s="211">
        <v>5.61</v>
      </c>
      <c r="G27" s="17">
        <f t="shared" si="0"/>
        <v>2.53E-2</v>
      </c>
    </row>
    <row r="28" spans="1:7">
      <c r="A28" s="48">
        <f t="shared" si="1"/>
        <v>11</v>
      </c>
      <c r="B28" s="210" t="s">
        <v>142</v>
      </c>
      <c r="C28" s="162" t="s">
        <v>162</v>
      </c>
      <c r="D28" s="211" t="s">
        <v>104</v>
      </c>
      <c r="E28" s="212">
        <v>891</v>
      </c>
      <c r="F28" s="211">
        <v>5.29</v>
      </c>
      <c r="G28" s="17">
        <f t="shared" si="0"/>
        <v>2.3900000000000001E-2</v>
      </c>
    </row>
    <row r="29" spans="1:7">
      <c r="A29" s="48">
        <f t="shared" si="1"/>
        <v>12</v>
      </c>
      <c r="B29" s="210" t="s">
        <v>317</v>
      </c>
      <c r="C29" s="162" t="s">
        <v>155</v>
      </c>
      <c r="D29" s="211" t="s">
        <v>84</v>
      </c>
      <c r="E29" s="212">
        <v>838</v>
      </c>
      <c r="F29" s="211">
        <v>5.26</v>
      </c>
      <c r="G29" s="17">
        <f t="shared" si="0"/>
        <v>2.3800000000000002E-2</v>
      </c>
    </row>
    <row r="30" spans="1:7">
      <c r="A30" s="48">
        <f t="shared" si="1"/>
        <v>13</v>
      </c>
      <c r="B30" s="210" t="s">
        <v>263</v>
      </c>
      <c r="C30" s="162" t="s">
        <v>154</v>
      </c>
      <c r="D30" s="211" t="s">
        <v>78</v>
      </c>
      <c r="E30" s="212">
        <v>305</v>
      </c>
      <c r="F30" s="211">
        <v>4.93</v>
      </c>
      <c r="G30" s="17">
        <f t="shared" si="0"/>
        <v>2.23E-2</v>
      </c>
    </row>
    <row r="31" spans="1:7">
      <c r="A31" s="48">
        <f t="shared" si="1"/>
        <v>14</v>
      </c>
      <c r="B31" s="210" t="s">
        <v>92</v>
      </c>
      <c r="C31" s="162" t="s">
        <v>158</v>
      </c>
      <c r="D31" s="211" t="s">
        <v>76</v>
      </c>
      <c r="E31" s="212">
        <v>544</v>
      </c>
      <c r="F31" s="211">
        <v>4.5</v>
      </c>
      <c r="G31" s="17">
        <f t="shared" si="0"/>
        <v>2.0299999999999999E-2</v>
      </c>
    </row>
    <row r="32" spans="1:7">
      <c r="A32" s="48">
        <f t="shared" si="1"/>
        <v>15</v>
      </c>
      <c r="B32" s="210" t="s">
        <v>75</v>
      </c>
      <c r="C32" s="162" t="s">
        <v>159</v>
      </c>
      <c r="D32" s="211" t="s">
        <v>90</v>
      </c>
      <c r="E32" s="212">
        <v>1409</v>
      </c>
      <c r="F32" s="211">
        <v>4.49</v>
      </c>
      <c r="G32" s="17">
        <f t="shared" si="0"/>
        <v>2.0299999999999999E-2</v>
      </c>
    </row>
    <row r="33" spans="1:7">
      <c r="A33" s="48">
        <f t="shared" si="1"/>
        <v>16</v>
      </c>
      <c r="B33" s="210" t="s">
        <v>74</v>
      </c>
      <c r="C33" s="162" t="s">
        <v>160</v>
      </c>
      <c r="D33" s="211" t="s">
        <v>78</v>
      </c>
      <c r="E33" s="212">
        <v>367</v>
      </c>
      <c r="F33" s="211">
        <v>3.7</v>
      </c>
      <c r="G33" s="17">
        <f t="shared" si="0"/>
        <v>1.67E-2</v>
      </c>
    </row>
    <row r="34" spans="1:7">
      <c r="A34" s="48">
        <f t="shared" si="1"/>
        <v>17</v>
      </c>
      <c r="B34" s="210" t="s">
        <v>319</v>
      </c>
      <c r="C34" s="162" t="s">
        <v>320</v>
      </c>
      <c r="D34" s="211" t="s">
        <v>77</v>
      </c>
      <c r="E34" s="212">
        <v>772</v>
      </c>
      <c r="F34" s="211">
        <v>3.65</v>
      </c>
      <c r="G34" s="17">
        <f t="shared" si="0"/>
        <v>1.6500000000000001E-2</v>
      </c>
    </row>
    <row r="35" spans="1:7">
      <c r="A35" s="48">
        <f t="shared" si="1"/>
        <v>18</v>
      </c>
      <c r="B35" s="210" t="s">
        <v>120</v>
      </c>
      <c r="C35" s="162" t="s">
        <v>166</v>
      </c>
      <c r="D35" s="211" t="s">
        <v>87</v>
      </c>
      <c r="E35" s="212">
        <v>2441</v>
      </c>
      <c r="F35" s="211">
        <v>3.6</v>
      </c>
      <c r="G35" s="17">
        <f t="shared" si="0"/>
        <v>1.6299999999999999E-2</v>
      </c>
    </row>
    <row r="36" spans="1:7">
      <c r="A36" s="48">
        <f t="shared" si="1"/>
        <v>19</v>
      </c>
      <c r="B36" s="210" t="s">
        <v>349</v>
      </c>
      <c r="C36" s="162" t="s">
        <v>168</v>
      </c>
      <c r="D36" s="211" t="s">
        <v>104</v>
      </c>
      <c r="E36" s="212">
        <v>150</v>
      </c>
      <c r="F36" s="211">
        <v>3.57</v>
      </c>
      <c r="G36" s="17">
        <f t="shared" si="0"/>
        <v>1.61E-2</v>
      </c>
    </row>
    <row r="37" spans="1:7">
      <c r="A37" s="48">
        <f t="shared" si="1"/>
        <v>20</v>
      </c>
      <c r="B37" s="210" t="s">
        <v>121</v>
      </c>
      <c r="C37" s="162" t="s">
        <v>181</v>
      </c>
      <c r="D37" s="211" t="s">
        <v>77</v>
      </c>
      <c r="E37" s="212">
        <v>315</v>
      </c>
      <c r="F37" s="211">
        <v>3.42</v>
      </c>
      <c r="G37" s="17">
        <f t="shared" si="0"/>
        <v>1.55E-2</v>
      </c>
    </row>
    <row r="38" spans="1:7">
      <c r="A38" s="48">
        <f t="shared" si="1"/>
        <v>21</v>
      </c>
      <c r="B38" s="210" t="s">
        <v>348</v>
      </c>
      <c r="C38" s="162" t="s">
        <v>163</v>
      </c>
      <c r="D38" s="211" t="s">
        <v>76</v>
      </c>
      <c r="E38" s="212">
        <v>159</v>
      </c>
      <c r="F38" s="211">
        <v>3.16</v>
      </c>
      <c r="G38" s="17">
        <f t="shared" si="0"/>
        <v>1.43E-2</v>
      </c>
    </row>
    <row r="39" spans="1:7">
      <c r="A39" s="48">
        <f t="shared" si="1"/>
        <v>22</v>
      </c>
      <c r="B39" s="210" t="s">
        <v>94</v>
      </c>
      <c r="C39" s="162" t="s">
        <v>164</v>
      </c>
      <c r="D39" s="211" t="s">
        <v>78</v>
      </c>
      <c r="E39" s="212">
        <v>449</v>
      </c>
      <c r="F39" s="211">
        <v>3.04</v>
      </c>
      <c r="G39" s="17">
        <f t="shared" si="0"/>
        <v>1.37E-2</v>
      </c>
    </row>
    <row r="40" spans="1:7">
      <c r="A40" s="48">
        <f t="shared" si="1"/>
        <v>23</v>
      </c>
      <c r="B40" s="210" t="s">
        <v>318</v>
      </c>
      <c r="C40" s="162" t="s">
        <v>191</v>
      </c>
      <c r="D40" s="211" t="s">
        <v>108</v>
      </c>
      <c r="E40" s="212">
        <v>1463</v>
      </c>
      <c r="F40" s="211">
        <v>2.64</v>
      </c>
      <c r="G40" s="17">
        <f t="shared" si="0"/>
        <v>1.1900000000000001E-2</v>
      </c>
    </row>
    <row r="41" spans="1:7">
      <c r="A41" s="48">
        <f t="shared" si="1"/>
        <v>24</v>
      </c>
      <c r="B41" s="210" t="s">
        <v>97</v>
      </c>
      <c r="C41" s="162" t="s">
        <v>170</v>
      </c>
      <c r="D41" s="211" t="s">
        <v>104</v>
      </c>
      <c r="E41" s="212">
        <v>601</v>
      </c>
      <c r="F41" s="211">
        <v>2.6</v>
      </c>
      <c r="G41" s="17">
        <f t="shared" si="0"/>
        <v>1.17E-2</v>
      </c>
    </row>
    <row r="42" spans="1:7">
      <c r="A42" s="48">
        <f t="shared" si="1"/>
        <v>25</v>
      </c>
      <c r="B42" s="210" t="s">
        <v>139</v>
      </c>
      <c r="C42" s="162" t="s">
        <v>275</v>
      </c>
      <c r="D42" s="211" t="s">
        <v>84</v>
      </c>
      <c r="E42" s="212">
        <v>536</v>
      </c>
      <c r="F42" s="211">
        <v>2.46</v>
      </c>
      <c r="G42" s="17">
        <f t="shared" si="0"/>
        <v>1.11E-2</v>
      </c>
    </row>
    <row r="43" spans="1:7">
      <c r="A43" s="48">
        <f t="shared" si="1"/>
        <v>26</v>
      </c>
      <c r="B43" s="210" t="s">
        <v>140</v>
      </c>
      <c r="C43" s="162" t="s">
        <v>183</v>
      </c>
      <c r="D43" s="211" t="s">
        <v>104</v>
      </c>
      <c r="E43" s="212">
        <v>282</v>
      </c>
      <c r="F43" s="211">
        <v>2.41</v>
      </c>
      <c r="G43" s="17">
        <f t="shared" si="0"/>
        <v>1.09E-2</v>
      </c>
    </row>
    <row r="44" spans="1:7">
      <c r="A44" s="48">
        <f t="shared" si="1"/>
        <v>27</v>
      </c>
      <c r="B44" s="210" t="s">
        <v>126</v>
      </c>
      <c r="C44" s="162" t="s">
        <v>174</v>
      </c>
      <c r="D44" s="211" t="s">
        <v>76</v>
      </c>
      <c r="E44" s="212">
        <v>113</v>
      </c>
      <c r="F44" s="211">
        <v>2.27</v>
      </c>
      <c r="G44" s="17">
        <f t="shared" si="0"/>
        <v>1.03E-2</v>
      </c>
    </row>
    <row r="45" spans="1:7">
      <c r="A45" s="48">
        <f t="shared" si="1"/>
        <v>28</v>
      </c>
      <c r="B45" s="210" t="s">
        <v>100</v>
      </c>
      <c r="C45" s="162" t="s">
        <v>182</v>
      </c>
      <c r="D45" s="211" t="s">
        <v>81</v>
      </c>
      <c r="E45" s="212">
        <v>700</v>
      </c>
      <c r="F45" s="211">
        <v>2.23</v>
      </c>
      <c r="G45" s="17">
        <f t="shared" si="0"/>
        <v>1.01E-2</v>
      </c>
    </row>
    <row r="46" spans="1:7">
      <c r="A46" s="48">
        <f t="shared" si="1"/>
        <v>29</v>
      </c>
      <c r="B46" s="210" t="s">
        <v>125</v>
      </c>
      <c r="C46" s="162" t="s">
        <v>165</v>
      </c>
      <c r="D46" s="211" t="s">
        <v>108</v>
      </c>
      <c r="E46" s="212">
        <v>748</v>
      </c>
      <c r="F46" s="211">
        <v>2.2000000000000002</v>
      </c>
      <c r="G46" s="17">
        <f t="shared" si="0"/>
        <v>9.9000000000000008E-3</v>
      </c>
    </row>
    <row r="47" spans="1:7">
      <c r="A47" s="48">
        <f t="shared" si="1"/>
        <v>30</v>
      </c>
      <c r="B47" s="210" t="s">
        <v>143</v>
      </c>
      <c r="C47" s="162" t="s">
        <v>171</v>
      </c>
      <c r="D47" s="211" t="s">
        <v>86</v>
      </c>
      <c r="E47" s="212">
        <v>120</v>
      </c>
      <c r="F47" s="211">
        <v>2.17</v>
      </c>
      <c r="G47" s="17">
        <f t="shared" si="0"/>
        <v>9.7999999999999997E-3</v>
      </c>
    </row>
    <row r="48" spans="1:7">
      <c r="A48" s="48">
        <f t="shared" si="1"/>
        <v>31</v>
      </c>
      <c r="B48" s="210" t="s">
        <v>73</v>
      </c>
      <c r="C48" s="162" t="s">
        <v>161</v>
      </c>
      <c r="D48" s="211" t="s">
        <v>89</v>
      </c>
      <c r="E48" s="212">
        <v>789</v>
      </c>
      <c r="F48" s="211">
        <v>2.14</v>
      </c>
      <c r="G48" s="17">
        <f t="shared" si="0"/>
        <v>9.7000000000000003E-3</v>
      </c>
    </row>
    <row r="49" spans="1:7">
      <c r="A49" s="48">
        <f t="shared" si="1"/>
        <v>32</v>
      </c>
      <c r="B49" s="210" t="s">
        <v>71</v>
      </c>
      <c r="C49" s="162" t="s">
        <v>173</v>
      </c>
      <c r="D49" s="211" t="s">
        <v>76</v>
      </c>
      <c r="E49" s="212">
        <v>157</v>
      </c>
      <c r="F49" s="211">
        <v>2.13</v>
      </c>
      <c r="G49" s="17">
        <f t="shared" si="0"/>
        <v>9.5999999999999992E-3</v>
      </c>
    </row>
    <row r="50" spans="1:7">
      <c r="A50" s="48">
        <f t="shared" si="1"/>
        <v>33</v>
      </c>
      <c r="B50" s="210" t="s">
        <v>96</v>
      </c>
      <c r="C50" s="162" t="s">
        <v>167</v>
      </c>
      <c r="D50" s="211" t="s">
        <v>86</v>
      </c>
      <c r="E50" s="212">
        <v>75</v>
      </c>
      <c r="F50" s="211">
        <v>1.98</v>
      </c>
      <c r="G50" s="17">
        <f t="shared" si="0"/>
        <v>8.8999999999999999E-3</v>
      </c>
    </row>
    <row r="51" spans="1:7">
      <c r="A51" s="48">
        <f t="shared" si="1"/>
        <v>34</v>
      </c>
      <c r="B51" s="210" t="s">
        <v>258</v>
      </c>
      <c r="C51" s="162" t="s">
        <v>257</v>
      </c>
      <c r="D51" s="211" t="s">
        <v>78</v>
      </c>
      <c r="E51" s="212">
        <v>503</v>
      </c>
      <c r="F51" s="211">
        <v>1.85</v>
      </c>
      <c r="G51" s="17">
        <f t="shared" si="0"/>
        <v>8.3999999999999995E-3</v>
      </c>
    </row>
    <row r="52" spans="1:7">
      <c r="A52" s="48">
        <f t="shared" si="1"/>
        <v>35</v>
      </c>
      <c r="B52" s="210" t="s">
        <v>271</v>
      </c>
      <c r="C52" s="162" t="s">
        <v>176</v>
      </c>
      <c r="D52" s="211" t="s">
        <v>105</v>
      </c>
      <c r="E52" s="212">
        <v>532</v>
      </c>
      <c r="F52" s="211">
        <v>1.74</v>
      </c>
      <c r="G52" s="17">
        <f t="shared" si="0"/>
        <v>7.9000000000000008E-3</v>
      </c>
    </row>
    <row r="53" spans="1:7">
      <c r="A53" s="48">
        <f t="shared" si="1"/>
        <v>36</v>
      </c>
      <c r="B53" s="210" t="s">
        <v>95</v>
      </c>
      <c r="C53" s="162" t="s">
        <v>179</v>
      </c>
      <c r="D53" s="211" t="s">
        <v>106</v>
      </c>
      <c r="E53" s="212">
        <v>1523</v>
      </c>
      <c r="F53" s="211">
        <v>1.7</v>
      </c>
      <c r="G53" s="17">
        <f t="shared" si="0"/>
        <v>7.7000000000000002E-3</v>
      </c>
    </row>
    <row r="54" spans="1:7">
      <c r="A54" s="48">
        <f t="shared" si="1"/>
        <v>37</v>
      </c>
      <c r="B54" s="210" t="s">
        <v>99</v>
      </c>
      <c r="C54" s="162" t="s">
        <v>180</v>
      </c>
      <c r="D54" s="211" t="s">
        <v>86</v>
      </c>
      <c r="E54" s="212">
        <v>905</v>
      </c>
      <c r="F54" s="211">
        <v>1.65</v>
      </c>
      <c r="G54" s="17">
        <f t="shared" si="0"/>
        <v>7.4999999999999997E-3</v>
      </c>
    </row>
    <row r="55" spans="1:7">
      <c r="A55" s="48">
        <f t="shared" si="1"/>
        <v>38</v>
      </c>
      <c r="B55" s="210" t="s">
        <v>141</v>
      </c>
      <c r="C55" s="162" t="s">
        <v>177</v>
      </c>
      <c r="D55" s="211" t="s">
        <v>87</v>
      </c>
      <c r="E55" s="212">
        <v>1676</v>
      </c>
      <c r="F55" s="211">
        <v>1.64</v>
      </c>
      <c r="G55" s="17">
        <f t="shared" si="0"/>
        <v>7.4000000000000003E-3</v>
      </c>
    </row>
    <row r="56" spans="1:7">
      <c r="A56" s="48">
        <f t="shared" si="1"/>
        <v>39</v>
      </c>
      <c r="B56" s="210" t="s">
        <v>350</v>
      </c>
      <c r="C56" s="162" t="s">
        <v>175</v>
      </c>
      <c r="D56" s="211" t="s">
        <v>87</v>
      </c>
      <c r="E56" s="212">
        <v>1897</v>
      </c>
      <c r="F56" s="211">
        <v>1.54</v>
      </c>
      <c r="G56" s="17">
        <f t="shared" si="0"/>
        <v>7.0000000000000001E-3</v>
      </c>
    </row>
    <row r="57" spans="1:7">
      <c r="A57" s="48">
        <f t="shared" si="1"/>
        <v>40</v>
      </c>
      <c r="B57" s="210" t="s">
        <v>351</v>
      </c>
      <c r="C57" s="162" t="s">
        <v>172</v>
      </c>
      <c r="D57" s="211" t="s">
        <v>79</v>
      </c>
      <c r="E57" s="212">
        <v>1465</v>
      </c>
      <c r="F57" s="211">
        <v>1.29</v>
      </c>
      <c r="G57" s="17">
        <f t="shared" si="0"/>
        <v>5.7999999999999996E-3</v>
      </c>
    </row>
    <row r="58" spans="1:7">
      <c r="A58" s="48">
        <f t="shared" si="1"/>
        <v>41</v>
      </c>
      <c r="B58" s="210" t="s">
        <v>93</v>
      </c>
      <c r="C58" s="162" t="s">
        <v>169</v>
      </c>
      <c r="D58" s="211" t="s">
        <v>82</v>
      </c>
      <c r="E58" s="212">
        <v>935</v>
      </c>
      <c r="F58" s="211">
        <v>1.28</v>
      </c>
      <c r="G58" s="17">
        <f t="shared" si="0"/>
        <v>5.7999999999999996E-3</v>
      </c>
    </row>
    <row r="59" spans="1:7">
      <c r="A59" s="48">
        <f t="shared" si="1"/>
        <v>42</v>
      </c>
      <c r="B59" s="210" t="s">
        <v>91</v>
      </c>
      <c r="C59" s="162" t="s">
        <v>184</v>
      </c>
      <c r="D59" s="211" t="s">
        <v>86</v>
      </c>
      <c r="E59" s="212">
        <v>110</v>
      </c>
      <c r="F59" s="211">
        <v>1.22</v>
      </c>
      <c r="G59" s="17">
        <f t="shared" si="0"/>
        <v>5.4999999999999997E-3</v>
      </c>
    </row>
    <row r="60" spans="1:7">
      <c r="A60" s="48">
        <f t="shared" si="1"/>
        <v>43</v>
      </c>
      <c r="B60" s="210" t="s">
        <v>260</v>
      </c>
      <c r="C60" s="162" t="s">
        <v>259</v>
      </c>
      <c r="D60" s="211" t="s">
        <v>108</v>
      </c>
      <c r="E60" s="212">
        <v>939</v>
      </c>
      <c r="F60" s="211">
        <v>1.1299999999999999</v>
      </c>
      <c r="G60" s="17">
        <f t="shared" si="0"/>
        <v>5.1000000000000004E-3</v>
      </c>
    </row>
    <row r="61" spans="1:7">
      <c r="A61" s="48">
        <f t="shared" si="1"/>
        <v>44</v>
      </c>
      <c r="B61" s="210" t="s">
        <v>272</v>
      </c>
      <c r="C61" s="162" t="s">
        <v>185</v>
      </c>
      <c r="D61" s="211" t="s">
        <v>78</v>
      </c>
      <c r="E61" s="212">
        <v>222</v>
      </c>
      <c r="F61" s="211">
        <v>1.1000000000000001</v>
      </c>
      <c r="G61" s="17">
        <f t="shared" si="0"/>
        <v>5.0000000000000001E-3</v>
      </c>
    </row>
    <row r="62" spans="1:7">
      <c r="A62" s="48">
        <f t="shared" si="1"/>
        <v>45</v>
      </c>
      <c r="B62" s="210" t="s">
        <v>353</v>
      </c>
      <c r="C62" s="162" t="s">
        <v>178</v>
      </c>
      <c r="D62" s="211" t="s">
        <v>89</v>
      </c>
      <c r="E62" s="212">
        <v>452</v>
      </c>
      <c r="F62" s="211">
        <v>1.06</v>
      </c>
      <c r="G62" s="17">
        <f t="shared" si="0"/>
        <v>4.7999999999999996E-3</v>
      </c>
    </row>
    <row r="63" spans="1:7">
      <c r="A63" s="48">
        <f t="shared" si="1"/>
        <v>46</v>
      </c>
      <c r="B63" s="210" t="s">
        <v>352</v>
      </c>
      <c r="C63" s="162" t="s">
        <v>188</v>
      </c>
      <c r="D63" s="211" t="s">
        <v>103</v>
      </c>
      <c r="E63" s="212">
        <v>306</v>
      </c>
      <c r="F63" s="211">
        <v>1.01</v>
      </c>
      <c r="G63" s="17">
        <f t="shared" si="0"/>
        <v>4.5999999999999999E-3</v>
      </c>
    </row>
    <row r="64" spans="1:7">
      <c r="A64" s="48">
        <f t="shared" si="1"/>
        <v>47</v>
      </c>
      <c r="B64" s="210" t="s">
        <v>98</v>
      </c>
      <c r="C64" s="162" t="s">
        <v>186</v>
      </c>
      <c r="D64" s="211" t="s">
        <v>78</v>
      </c>
      <c r="E64" s="212">
        <v>176</v>
      </c>
      <c r="F64" s="211">
        <v>0.81</v>
      </c>
      <c r="G64" s="17">
        <f t="shared" si="0"/>
        <v>3.7000000000000002E-3</v>
      </c>
    </row>
    <row r="65" spans="1:7">
      <c r="A65" s="48">
        <f t="shared" si="1"/>
        <v>48</v>
      </c>
      <c r="B65" s="210" t="s">
        <v>110</v>
      </c>
      <c r="C65" s="162" t="s">
        <v>189</v>
      </c>
      <c r="D65" s="211" t="s">
        <v>107</v>
      </c>
      <c r="E65" s="212">
        <v>527</v>
      </c>
      <c r="F65" s="211">
        <v>0.67</v>
      </c>
      <c r="G65" s="17">
        <f t="shared" si="0"/>
        <v>3.0000000000000001E-3</v>
      </c>
    </row>
    <row r="66" spans="1:7">
      <c r="A66" s="48">
        <f t="shared" si="1"/>
        <v>49</v>
      </c>
      <c r="B66" s="210" t="s">
        <v>102</v>
      </c>
      <c r="C66" s="162" t="s">
        <v>190</v>
      </c>
      <c r="D66" s="211" t="s">
        <v>104</v>
      </c>
      <c r="E66" s="212">
        <v>183</v>
      </c>
      <c r="F66" s="211">
        <v>0.6</v>
      </c>
      <c r="G66" s="17">
        <f t="shared" si="0"/>
        <v>2.7000000000000001E-3</v>
      </c>
    </row>
    <row r="67" spans="1:7">
      <c r="A67" s="48">
        <f t="shared" si="1"/>
        <v>50</v>
      </c>
      <c r="B67" s="210" t="s">
        <v>101</v>
      </c>
      <c r="C67" s="162" t="s">
        <v>187</v>
      </c>
      <c r="D67" s="211" t="s">
        <v>107</v>
      </c>
      <c r="E67" s="212">
        <v>1442</v>
      </c>
      <c r="F67" s="211">
        <v>0.5</v>
      </c>
      <c r="G67" s="17">
        <f t="shared" si="0"/>
        <v>2.3E-3</v>
      </c>
    </row>
    <row r="68" spans="1:7">
      <c r="A68" s="48"/>
      <c r="B68" s="15"/>
      <c r="C68" s="15"/>
      <c r="D68" s="16"/>
      <c r="E68" s="16"/>
      <c r="F68" s="16"/>
      <c r="G68" s="17"/>
    </row>
    <row r="69" spans="1:7" ht="13">
      <c r="A69" s="48" t="s">
        <v>11</v>
      </c>
      <c r="B69" s="22" t="s">
        <v>43</v>
      </c>
      <c r="C69" s="22"/>
      <c r="D69" s="126"/>
      <c r="E69" s="72" t="s">
        <v>10</v>
      </c>
      <c r="F69" s="72" t="s">
        <v>10</v>
      </c>
      <c r="G69" s="73" t="s">
        <v>10</v>
      </c>
    </row>
    <row r="70" spans="1:7">
      <c r="A70" s="48"/>
      <c r="B70" s="15"/>
      <c r="C70" s="15"/>
      <c r="D70" s="16"/>
      <c r="E70" s="71"/>
      <c r="F70" s="71"/>
      <c r="G70" s="17"/>
    </row>
    <row r="71" spans="1:7">
      <c r="A71" s="48"/>
      <c r="B71" s="15"/>
      <c r="C71" s="15"/>
      <c r="D71" s="16"/>
      <c r="E71" s="16"/>
      <c r="F71" s="16"/>
      <c r="G71" s="63"/>
    </row>
    <row r="72" spans="1:7" s="25" customFormat="1" ht="13">
      <c r="A72" s="21"/>
      <c r="B72" s="22" t="s">
        <v>58</v>
      </c>
      <c r="C72" s="22"/>
      <c r="D72" s="16"/>
      <c r="E72" s="55"/>
      <c r="F72" s="55">
        <f>SUM(F18:F71)</f>
        <v>221.02999999999983</v>
      </c>
      <c r="G72" s="61">
        <f>SUM(G18:G71)</f>
        <v>0.99880000000000024</v>
      </c>
    </row>
    <row r="73" spans="1:7" s="25" customFormat="1" ht="13">
      <c r="A73" s="21"/>
      <c r="B73" s="11"/>
      <c r="C73" s="11"/>
      <c r="D73" s="16"/>
      <c r="E73" s="55"/>
      <c r="F73" s="55"/>
      <c r="G73" s="61"/>
    </row>
    <row r="74" spans="1:7" s="25" customFormat="1" ht="13">
      <c r="A74" s="21"/>
      <c r="B74" s="22" t="s">
        <v>65</v>
      </c>
      <c r="C74" s="22"/>
      <c r="D74" s="16"/>
      <c r="E74" s="55"/>
      <c r="F74" s="55"/>
      <c r="G74" s="61"/>
    </row>
    <row r="75" spans="1:7" s="25" customFormat="1" ht="13">
      <c r="A75" s="21"/>
      <c r="B75" s="11"/>
      <c r="C75" s="11"/>
      <c r="D75" s="16"/>
      <c r="E75" s="55"/>
      <c r="F75" s="55"/>
      <c r="G75" s="61"/>
    </row>
    <row r="76" spans="1:7" s="25" customFormat="1" ht="13">
      <c r="A76" s="10" t="s">
        <v>7</v>
      </c>
      <c r="B76" s="22" t="s">
        <v>9</v>
      </c>
      <c r="C76" s="22"/>
      <c r="D76" s="16"/>
      <c r="E76" s="72" t="s">
        <v>10</v>
      </c>
      <c r="F76" s="72" t="s">
        <v>10</v>
      </c>
      <c r="G76" s="73" t="s">
        <v>10</v>
      </c>
    </row>
    <row r="77" spans="1:7" s="25" customFormat="1" ht="13">
      <c r="A77" s="21"/>
      <c r="B77" s="11"/>
      <c r="C77" s="11"/>
      <c r="D77" s="16"/>
      <c r="E77" s="74"/>
      <c r="F77" s="74"/>
      <c r="G77" s="75"/>
    </row>
    <row r="78" spans="1:7" s="25" customFormat="1" ht="13">
      <c r="A78" s="10" t="s">
        <v>11</v>
      </c>
      <c r="B78" s="11" t="s">
        <v>12</v>
      </c>
      <c r="C78" s="11"/>
      <c r="D78" s="16"/>
      <c r="E78" s="72" t="s">
        <v>10</v>
      </c>
      <c r="F78" s="72" t="s">
        <v>10</v>
      </c>
      <c r="G78" s="73" t="s">
        <v>10</v>
      </c>
    </row>
    <row r="79" spans="1:7" s="25" customFormat="1" ht="13">
      <c r="A79" s="10"/>
      <c r="B79" s="15"/>
      <c r="C79" s="15"/>
      <c r="D79" s="16"/>
      <c r="E79" s="71"/>
      <c r="F79" s="71"/>
      <c r="G79" s="17"/>
    </row>
    <row r="80" spans="1:7" s="25" customFormat="1" ht="13">
      <c r="A80" s="10" t="s">
        <v>13</v>
      </c>
      <c r="B80" s="11" t="s">
        <v>14</v>
      </c>
      <c r="C80" s="11"/>
      <c r="D80" s="16"/>
      <c r="E80" s="72" t="s">
        <v>10</v>
      </c>
      <c r="F80" s="72" t="s">
        <v>10</v>
      </c>
      <c r="G80" s="73" t="s">
        <v>10</v>
      </c>
    </row>
    <row r="81" spans="1:7" s="25" customFormat="1" ht="13">
      <c r="A81" s="10"/>
      <c r="B81" s="11"/>
      <c r="C81" s="11"/>
      <c r="D81" s="16"/>
      <c r="E81" s="55"/>
      <c r="F81" s="55"/>
      <c r="G81" s="61"/>
    </row>
    <row r="82" spans="1:7" s="25" customFormat="1" ht="13">
      <c r="A82" s="10"/>
      <c r="B82" s="11" t="s">
        <v>118</v>
      </c>
      <c r="C82" s="11"/>
      <c r="D82" s="16"/>
      <c r="E82" s="72" t="s">
        <v>10</v>
      </c>
      <c r="F82" s="72" t="s">
        <v>10</v>
      </c>
      <c r="G82" s="73" t="s">
        <v>10</v>
      </c>
    </row>
    <row r="83" spans="1:7" s="25" customFormat="1" ht="13">
      <c r="A83" s="10"/>
      <c r="B83" s="11"/>
      <c r="C83" s="11"/>
      <c r="D83" s="16"/>
      <c r="E83" s="72"/>
      <c r="F83" s="72"/>
      <c r="G83" s="73"/>
    </row>
    <row r="84" spans="1:7" s="25" customFormat="1" ht="13">
      <c r="A84" s="10"/>
      <c r="B84" s="11" t="s">
        <v>114</v>
      </c>
      <c r="C84" s="11"/>
      <c r="D84" s="16"/>
      <c r="E84" s="55"/>
      <c r="F84" s="55"/>
      <c r="G84" s="61"/>
    </row>
    <row r="85" spans="1:7" s="25" customFormat="1" ht="13">
      <c r="A85" s="10"/>
      <c r="B85" s="12" t="s">
        <v>38</v>
      </c>
      <c r="C85" s="12"/>
      <c r="D85" s="16"/>
      <c r="E85" s="16"/>
      <c r="F85" s="55">
        <v>0.31</v>
      </c>
      <c r="G85" s="61">
        <v>1.1999999999999999E-3</v>
      </c>
    </row>
    <row r="86" spans="1:7" ht="13">
      <c r="A86" s="48"/>
      <c r="B86" s="22"/>
      <c r="C86" s="22"/>
      <c r="D86" s="16"/>
      <c r="E86" s="16"/>
      <c r="F86" s="22"/>
      <c r="G86" s="76"/>
    </row>
    <row r="87" spans="1:7" ht="13">
      <c r="A87" s="48"/>
      <c r="B87" s="22" t="s">
        <v>15</v>
      </c>
      <c r="C87" s="22"/>
      <c r="D87" s="16"/>
      <c r="E87" s="55"/>
      <c r="F87" s="55">
        <f>+F72+F85</f>
        <v>221.33999999999983</v>
      </c>
      <c r="G87" s="77">
        <f>+G72+G85</f>
        <v>1.0000000000000002</v>
      </c>
    </row>
    <row r="88" spans="1:7" ht="13" thickBot="1">
      <c r="A88" s="163"/>
      <c r="B88" s="164"/>
      <c r="C88" s="164"/>
      <c r="D88" s="165"/>
      <c r="E88" s="165"/>
      <c r="F88" s="164"/>
      <c r="G88" s="166"/>
    </row>
    <row r="89" spans="1:7" ht="13">
      <c r="A89" s="30"/>
      <c r="B89" s="31"/>
      <c r="C89" s="31"/>
      <c r="D89" s="32"/>
      <c r="E89" s="32"/>
      <c r="F89" s="32"/>
      <c r="G89" s="82"/>
    </row>
    <row r="90" spans="1:7" ht="13">
      <c r="A90" s="5" t="s">
        <v>16</v>
      </c>
      <c r="B90" s="44"/>
      <c r="C90" s="3"/>
      <c r="D90" s="64"/>
      <c r="E90" s="64"/>
      <c r="F90" s="64"/>
      <c r="G90" s="83"/>
    </row>
    <row r="91" spans="1:7" ht="13">
      <c r="A91" s="34" t="s">
        <v>17</v>
      </c>
      <c r="B91" s="3" t="s">
        <v>302</v>
      </c>
      <c r="C91" s="64"/>
      <c r="D91" s="64"/>
      <c r="E91" s="64"/>
      <c r="F91" s="92"/>
      <c r="G91" s="83"/>
    </row>
    <row r="92" spans="1:7" ht="13">
      <c r="A92" s="34" t="s">
        <v>18</v>
      </c>
      <c r="B92" s="3" t="s">
        <v>19</v>
      </c>
      <c r="C92" s="64"/>
      <c r="D92" s="64"/>
      <c r="E92" s="64"/>
      <c r="F92" s="92"/>
      <c r="G92" s="83"/>
    </row>
    <row r="93" spans="1:7" ht="13">
      <c r="A93" s="34" t="s">
        <v>20</v>
      </c>
      <c r="B93" s="3" t="s">
        <v>21</v>
      </c>
      <c r="C93" s="64"/>
      <c r="D93" s="64"/>
      <c r="E93" s="64"/>
      <c r="F93" s="186"/>
      <c r="G93" s="187"/>
    </row>
    <row r="94" spans="1:7" ht="26">
      <c r="A94" s="34"/>
      <c r="B94" s="11" t="s">
        <v>22</v>
      </c>
      <c r="C94" s="35" t="s">
        <v>304</v>
      </c>
      <c r="D94" s="64"/>
      <c r="E94" s="92"/>
      <c r="F94" s="186"/>
      <c r="G94" s="184"/>
    </row>
    <row r="95" spans="1:7" ht="13">
      <c r="A95" s="34"/>
      <c r="B95" s="12" t="s">
        <v>23</v>
      </c>
      <c r="C95" s="238">
        <v>595.86030000000005</v>
      </c>
      <c r="D95" s="64"/>
      <c r="E95" s="92"/>
      <c r="F95" s="186"/>
      <c r="G95" s="184"/>
    </row>
    <row r="96" spans="1:7" ht="13">
      <c r="A96" s="37" t="s">
        <v>25</v>
      </c>
      <c r="B96" s="1" t="s">
        <v>321</v>
      </c>
      <c r="C96" s="150"/>
      <c r="D96" s="150"/>
      <c r="E96" s="64"/>
      <c r="F96" s="186"/>
      <c r="G96" s="187"/>
    </row>
    <row r="97" spans="1:7" ht="15" customHeight="1">
      <c r="A97" s="34" t="s">
        <v>26</v>
      </c>
      <c r="B97" s="3" t="s">
        <v>322</v>
      </c>
      <c r="C97" s="64"/>
      <c r="D97" s="64"/>
      <c r="E97" s="64"/>
      <c r="F97" s="64"/>
      <c r="G97" s="83"/>
    </row>
    <row r="98" spans="1:7" ht="15" customHeight="1">
      <c r="A98" s="34" t="s">
        <v>27</v>
      </c>
      <c r="B98" s="257" t="s">
        <v>323</v>
      </c>
      <c r="C98" s="257"/>
      <c r="D98" s="257"/>
      <c r="E98" s="257"/>
      <c r="F98" s="257"/>
      <c r="G98" s="258"/>
    </row>
    <row r="99" spans="1:7" ht="15" customHeight="1">
      <c r="A99" s="34" t="s">
        <v>28</v>
      </c>
      <c r="B99" s="3" t="s">
        <v>128</v>
      </c>
      <c r="C99" s="85"/>
      <c r="D99" s="85"/>
      <c r="E99" s="85"/>
      <c r="F99" s="85"/>
      <c r="G99" s="83"/>
    </row>
    <row r="100" spans="1:7" ht="15" customHeight="1">
      <c r="A100" s="34" t="s">
        <v>29</v>
      </c>
      <c r="B100" s="1" t="s">
        <v>324</v>
      </c>
      <c r="C100" s="85"/>
      <c r="D100" s="85"/>
      <c r="E100" s="85"/>
      <c r="F100" s="85"/>
      <c r="G100" s="83"/>
    </row>
    <row r="101" spans="1:7" ht="15" customHeight="1">
      <c r="A101" s="34" t="s">
        <v>40</v>
      </c>
      <c r="B101" s="125" t="s">
        <v>119</v>
      </c>
      <c r="C101" s="85"/>
      <c r="D101" s="85"/>
      <c r="E101" s="85"/>
      <c r="F101" s="85"/>
      <c r="G101" s="83"/>
    </row>
    <row r="102" spans="1:7" ht="15" customHeight="1">
      <c r="A102" s="34" t="s">
        <v>60</v>
      </c>
      <c r="B102" s="3" t="s">
        <v>61</v>
      </c>
      <c r="C102" s="85"/>
      <c r="D102" s="85"/>
      <c r="E102" s="85"/>
      <c r="F102" s="85"/>
      <c r="G102" s="83"/>
    </row>
    <row r="103" spans="1:7" ht="15" customHeight="1">
      <c r="A103" s="34" t="s">
        <v>62</v>
      </c>
      <c r="B103" s="1" t="s">
        <v>354</v>
      </c>
      <c r="C103" s="85"/>
      <c r="D103" s="85"/>
      <c r="E103" s="85"/>
      <c r="F103" s="85"/>
      <c r="G103" s="83"/>
    </row>
    <row r="104" spans="1:7" ht="13">
      <c r="A104" s="34"/>
      <c r="B104" s="3"/>
      <c r="C104" s="85"/>
      <c r="D104" s="85"/>
      <c r="E104" s="85"/>
      <c r="F104" s="85"/>
      <c r="G104" s="83"/>
    </row>
    <row r="105" spans="1:7" ht="13">
      <c r="A105" s="86" t="s">
        <v>31</v>
      </c>
      <c r="B105" s="3" t="s">
        <v>32</v>
      </c>
      <c r="C105" s="85"/>
      <c r="D105" s="85"/>
      <c r="E105" s="85"/>
      <c r="F105" s="85"/>
      <c r="G105" s="83"/>
    </row>
    <row r="106" spans="1:7" ht="13" thickBot="1">
      <c r="A106" s="40" t="s">
        <v>44</v>
      </c>
      <c r="B106" s="41" t="s">
        <v>45</v>
      </c>
      <c r="C106" s="87"/>
      <c r="D106" s="87"/>
      <c r="E106" s="87"/>
      <c r="F106" s="87"/>
      <c r="G106" s="159"/>
    </row>
    <row r="107" spans="1:7">
      <c r="D107" s="88"/>
      <c r="E107" s="88"/>
      <c r="F107" s="88"/>
      <c r="G107" s="88"/>
    </row>
    <row r="108" spans="1:7">
      <c r="D108" s="88"/>
      <c r="E108" s="88"/>
      <c r="F108" s="88"/>
      <c r="G108" s="88"/>
    </row>
    <row r="109" spans="1:7">
      <c r="D109" s="88"/>
      <c r="E109" s="88"/>
      <c r="F109" s="88"/>
      <c r="G109" s="88"/>
    </row>
    <row r="110" spans="1:7">
      <c r="D110" s="88"/>
      <c r="E110" s="88"/>
      <c r="F110" s="88"/>
      <c r="G110" s="88"/>
    </row>
    <row r="111" spans="1:7">
      <c r="E111" s="88"/>
      <c r="F111" s="88"/>
      <c r="G111" s="88"/>
    </row>
    <row r="112" spans="1:7">
      <c r="D112" s="88"/>
      <c r="E112" s="88"/>
      <c r="F112" s="88"/>
      <c r="G112" s="88"/>
    </row>
    <row r="113" spans="4:7">
      <c r="D113" s="88"/>
      <c r="E113" s="88"/>
      <c r="F113" s="88"/>
      <c r="G113" s="88"/>
    </row>
    <row r="114" spans="4:7">
      <c r="D114" s="88"/>
      <c r="E114" s="88"/>
      <c r="F114" s="88"/>
      <c r="G114" s="88"/>
    </row>
    <row r="115" spans="4:7">
      <c r="D115" s="88"/>
      <c r="E115" s="88"/>
      <c r="F115" s="88"/>
      <c r="G115" s="88"/>
    </row>
    <row r="116" spans="4:7">
      <c r="F116" s="1"/>
    </row>
    <row r="117" spans="4:7">
      <c r="F117" s="1"/>
    </row>
    <row r="118" spans="4:7">
      <c r="F118" s="1"/>
    </row>
    <row r="119" spans="4:7">
      <c r="F119" s="1"/>
    </row>
  </sheetData>
  <sortState xmlns:xlrd2="http://schemas.microsoft.com/office/spreadsheetml/2017/richdata2" ref="B18:G67">
    <sortCondition descending="1" ref="F18:F67"/>
  </sortState>
  <mergeCells count="7">
    <mergeCell ref="B98:G98"/>
    <mergeCell ref="A1:G1"/>
    <mergeCell ref="A3:G3"/>
    <mergeCell ref="A4:G4"/>
    <mergeCell ref="A8:G8"/>
    <mergeCell ref="A10:G10"/>
    <mergeCell ref="A5:G6"/>
  </mergeCells>
  <pageMargins left="0.42" right="0.42" top="1.1599999999999999" bottom="1.31" header="0.5" footer="0.5"/>
  <pageSetup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1"/>
  <sheetViews>
    <sheetView zoomScale="90" zoomScaleNormal="90" workbookViewId="0">
      <selection sqref="A1:G1"/>
    </sheetView>
  </sheetViews>
  <sheetFormatPr defaultColWidth="9.1796875" defaultRowHeight="12.5"/>
  <cols>
    <col min="1" max="1" width="3.81640625" style="1" customWidth="1"/>
    <col min="2" max="2" width="54.1796875" style="1" customWidth="1"/>
    <col min="3" max="3" width="29" style="1" bestFit="1" customWidth="1"/>
    <col min="4" max="4" width="25.1796875" style="1" bestFit="1" customWidth="1"/>
    <col min="5" max="5" width="8.7265625" style="1" bestFit="1" customWidth="1"/>
    <col min="6" max="6" width="13" style="18" customWidth="1"/>
    <col min="7" max="7" width="9.453125" style="1" bestFit="1" customWidth="1"/>
    <col min="8" max="16384" width="9.1796875" style="1"/>
  </cols>
  <sheetData>
    <row r="1" spans="1:7" ht="13">
      <c r="A1" s="259" t="s">
        <v>0</v>
      </c>
      <c r="B1" s="260"/>
      <c r="C1" s="260"/>
      <c r="D1" s="260"/>
      <c r="E1" s="260"/>
      <c r="F1" s="260"/>
      <c r="G1" s="262"/>
    </row>
    <row r="2" spans="1:7">
      <c r="A2" s="2"/>
      <c r="B2" s="3"/>
      <c r="C2" s="3"/>
      <c r="D2" s="3"/>
      <c r="E2" s="3"/>
      <c r="F2" s="64"/>
      <c r="G2" s="43"/>
    </row>
    <row r="3" spans="1:7" ht="13">
      <c r="A3" s="263" t="s">
        <v>1</v>
      </c>
      <c r="B3" s="264"/>
      <c r="C3" s="264"/>
      <c r="D3" s="264"/>
      <c r="E3" s="264"/>
      <c r="F3" s="264"/>
      <c r="G3" s="266"/>
    </row>
    <row r="4" spans="1:7" ht="13">
      <c r="A4" s="263" t="s">
        <v>2</v>
      </c>
      <c r="B4" s="264"/>
      <c r="C4" s="264"/>
      <c r="D4" s="264"/>
      <c r="E4" s="264"/>
      <c r="F4" s="264"/>
      <c r="G4" s="266"/>
    </row>
    <row r="5" spans="1:7">
      <c r="A5" s="267" t="s">
        <v>209</v>
      </c>
      <c r="B5" s="268"/>
      <c r="C5" s="268"/>
      <c r="D5" s="268"/>
      <c r="E5" s="268"/>
      <c r="F5" s="268"/>
      <c r="G5" s="269"/>
    </row>
    <row r="6" spans="1:7" ht="17.25" customHeight="1">
      <c r="A6" s="267"/>
      <c r="B6" s="268"/>
      <c r="C6" s="268"/>
      <c r="D6" s="268"/>
      <c r="E6" s="268"/>
      <c r="F6" s="268"/>
      <c r="G6" s="269"/>
    </row>
    <row r="7" spans="1:7">
      <c r="A7" s="2"/>
      <c r="B7" s="3"/>
      <c r="C7" s="3"/>
      <c r="D7" s="3"/>
      <c r="E7" s="3"/>
      <c r="F7" s="64"/>
      <c r="G7" s="43"/>
    </row>
    <row r="8" spans="1:7" ht="13">
      <c r="A8" s="263" t="s">
        <v>216</v>
      </c>
      <c r="B8" s="264"/>
      <c r="C8" s="264"/>
      <c r="D8" s="264"/>
      <c r="E8" s="264"/>
      <c r="F8" s="264"/>
      <c r="G8" s="266"/>
    </row>
    <row r="9" spans="1:7">
      <c r="A9" s="2"/>
      <c r="B9" s="3"/>
      <c r="C9" s="3"/>
      <c r="D9" s="3"/>
      <c r="E9" s="3"/>
      <c r="F9" s="64"/>
      <c r="G9" s="43"/>
    </row>
    <row r="10" spans="1:7" ht="13">
      <c r="A10" s="263" t="s">
        <v>325</v>
      </c>
      <c r="B10" s="264"/>
      <c r="C10" s="264"/>
      <c r="D10" s="264"/>
      <c r="E10" s="264"/>
      <c r="F10" s="264"/>
      <c r="G10" s="266"/>
    </row>
    <row r="11" spans="1:7" ht="13" thickBot="1">
      <c r="A11" s="68"/>
      <c r="B11" s="41"/>
      <c r="C11" s="41"/>
      <c r="D11" s="41"/>
      <c r="E11" s="41"/>
      <c r="F11" s="69"/>
      <c r="G11" s="67"/>
    </row>
    <row r="12" spans="1:7" s="9" customFormat="1" ht="48" customHeight="1">
      <c r="A12" s="93" t="s">
        <v>3</v>
      </c>
      <c r="B12" s="94" t="s">
        <v>4</v>
      </c>
      <c r="C12" s="169" t="s">
        <v>146</v>
      </c>
      <c r="D12" s="94" t="s">
        <v>41</v>
      </c>
      <c r="E12" s="94" t="s">
        <v>5</v>
      </c>
      <c r="F12" s="196" t="s">
        <v>228</v>
      </c>
      <c r="G12" s="95" t="s">
        <v>6</v>
      </c>
    </row>
    <row r="13" spans="1:7" ht="13">
      <c r="A13" s="48"/>
      <c r="B13" s="22"/>
      <c r="C13" s="162"/>
      <c r="D13" s="22"/>
      <c r="E13" s="15"/>
      <c r="F13" s="15"/>
      <c r="G13" s="63"/>
    </row>
    <row r="14" spans="1:7" ht="13">
      <c r="A14" s="48"/>
      <c r="B14" s="22" t="s">
        <v>67</v>
      </c>
      <c r="C14" s="162"/>
      <c r="D14" s="22"/>
      <c r="E14" s="15"/>
      <c r="F14" s="15"/>
      <c r="G14" s="63"/>
    </row>
    <row r="15" spans="1:7" ht="13">
      <c r="A15" s="48"/>
      <c r="B15" s="22"/>
      <c r="C15" s="162"/>
      <c r="D15" s="22"/>
      <c r="E15" s="16"/>
      <c r="F15" s="15"/>
      <c r="G15" s="63"/>
    </row>
    <row r="16" spans="1:7" ht="13">
      <c r="A16" s="48" t="s">
        <v>7</v>
      </c>
      <c r="B16" s="22" t="s">
        <v>9</v>
      </c>
      <c r="C16" s="162"/>
      <c r="D16" s="55"/>
      <c r="E16" s="16"/>
      <c r="F16" s="15"/>
      <c r="G16" s="63"/>
    </row>
    <row r="17" spans="1:7" ht="13">
      <c r="A17" s="48"/>
      <c r="B17" s="22"/>
      <c r="C17" s="162"/>
      <c r="D17" s="55"/>
      <c r="E17" s="16"/>
      <c r="F17" s="15"/>
      <c r="G17" s="63"/>
    </row>
    <row r="18" spans="1:7">
      <c r="A18" s="48">
        <f t="shared" ref="A18:A44" si="0">+A17+1</f>
        <v>1</v>
      </c>
      <c r="B18" s="210" t="s">
        <v>225</v>
      </c>
      <c r="C18" s="162" t="s">
        <v>163</v>
      </c>
      <c r="D18" s="211" t="s">
        <v>76</v>
      </c>
      <c r="E18" s="212">
        <v>4310</v>
      </c>
      <c r="F18" s="211">
        <v>85.66</v>
      </c>
      <c r="G18" s="17">
        <f>+ROUND(F18/$F$67,4)</f>
        <v>6.4899999999999999E-2</v>
      </c>
    </row>
    <row r="19" spans="1:7">
      <c r="A19" s="48">
        <f t="shared" si="0"/>
        <v>2</v>
      </c>
      <c r="B19" s="211" t="s">
        <v>219</v>
      </c>
      <c r="C19" s="162" t="s">
        <v>150</v>
      </c>
      <c r="D19" s="211" t="s">
        <v>79</v>
      </c>
      <c r="E19" s="212">
        <v>10369</v>
      </c>
      <c r="F19" s="211">
        <v>79.25</v>
      </c>
      <c r="G19" s="17">
        <f t="shared" ref="G19:G44" si="1">+ROUND(F19/$F$67,4)</f>
        <v>6.0100000000000001E-2</v>
      </c>
    </row>
    <row r="20" spans="1:7">
      <c r="A20" s="48">
        <f t="shared" si="0"/>
        <v>3</v>
      </c>
      <c r="B20" s="211" t="s">
        <v>222</v>
      </c>
      <c r="C20" s="162" t="s">
        <v>148</v>
      </c>
      <c r="D20" s="211" t="s">
        <v>77</v>
      </c>
      <c r="E20" s="212">
        <v>2077</v>
      </c>
      <c r="F20" s="211">
        <v>62.58</v>
      </c>
      <c r="G20" s="17">
        <f t="shared" si="1"/>
        <v>4.7399999999999998E-2</v>
      </c>
    </row>
    <row r="21" spans="1:7">
      <c r="A21" s="48">
        <f t="shared" si="0"/>
        <v>4</v>
      </c>
      <c r="B21" s="210" t="s">
        <v>227</v>
      </c>
      <c r="C21" s="162" t="s">
        <v>194</v>
      </c>
      <c r="D21" s="211" t="s">
        <v>85</v>
      </c>
      <c r="E21" s="212">
        <v>8304</v>
      </c>
      <c r="F21" s="211">
        <v>59.55</v>
      </c>
      <c r="G21" s="17">
        <f t="shared" si="1"/>
        <v>4.5100000000000001E-2</v>
      </c>
    </row>
    <row r="22" spans="1:7">
      <c r="A22" s="48">
        <f t="shared" si="0"/>
        <v>5</v>
      </c>
      <c r="B22" s="211" t="s">
        <v>226</v>
      </c>
      <c r="C22" s="162" t="s">
        <v>173</v>
      </c>
      <c r="D22" s="211" t="s">
        <v>76</v>
      </c>
      <c r="E22" s="212">
        <v>4167</v>
      </c>
      <c r="F22" s="211">
        <v>56.61</v>
      </c>
      <c r="G22" s="17">
        <f t="shared" si="1"/>
        <v>4.2900000000000001E-2</v>
      </c>
    </row>
    <row r="23" spans="1:7" s="25" customFormat="1" ht="13">
      <c r="A23" s="53">
        <f t="shared" si="0"/>
        <v>6</v>
      </c>
      <c r="B23" s="255" t="s">
        <v>273</v>
      </c>
      <c r="C23" s="254" t="s">
        <v>174</v>
      </c>
      <c r="D23" s="255" t="s">
        <v>76</v>
      </c>
      <c r="E23" s="256">
        <v>2665</v>
      </c>
      <c r="F23" s="255">
        <v>53.55</v>
      </c>
      <c r="G23" s="61">
        <f t="shared" si="1"/>
        <v>4.0599999999999997E-2</v>
      </c>
    </row>
    <row r="24" spans="1:7">
      <c r="A24" s="48">
        <f t="shared" si="0"/>
        <v>7</v>
      </c>
      <c r="B24" s="211" t="s">
        <v>224</v>
      </c>
      <c r="C24" s="162" t="s">
        <v>153</v>
      </c>
      <c r="D24" s="211" t="s">
        <v>77</v>
      </c>
      <c r="E24" s="212">
        <v>2599</v>
      </c>
      <c r="F24" s="211">
        <v>50.1</v>
      </c>
      <c r="G24" s="17">
        <f t="shared" si="1"/>
        <v>3.7999999999999999E-2</v>
      </c>
    </row>
    <row r="25" spans="1:7" s="25" customFormat="1" ht="13">
      <c r="A25" s="53">
        <f t="shared" si="0"/>
        <v>8</v>
      </c>
      <c r="B25" s="255" t="s">
        <v>289</v>
      </c>
      <c r="C25" s="254" t="s">
        <v>184</v>
      </c>
      <c r="D25" s="255" t="s">
        <v>86</v>
      </c>
      <c r="E25" s="256">
        <v>4391</v>
      </c>
      <c r="F25" s="255">
        <v>48.83</v>
      </c>
      <c r="G25" s="61">
        <f t="shared" si="1"/>
        <v>3.6999999999999998E-2</v>
      </c>
    </row>
    <row r="26" spans="1:7">
      <c r="A26" s="48">
        <f t="shared" si="0"/>
        <v>9</v>
      </c>
      <c r="B26" s="211" t="s">
        <v>326</v>
      </c>
      <c r="C26" s="162" t="s">
        <v>198</v>
      </c>
      <c r="D26" s="211" t="s">
        <v>78</v>
      </c>
      <c r="E26" s="212">
        <v>8588</v>
      </c>
      <c r="F26" s="211">
        <v>46.01</v>
      </c>
      <c r="G26" s="17">
        <f t="shared" si="1"/>
        <v>3.49E-2</v>
      </c>
    </row>
    <row r="27" spans="1:7">
      <c r="A27" s="48">
        <f t="shared" si="0"/>
        <v>10</v>
      </c>
      <c r="B27" s="211" t="s">
        <v>288</v>
      </c>
      <c r="C27" s="162" t="s">
        <v>166</v>
      </c>
      <c r="D27" s="211" t="s">
        <v>87</v>
      </c>
      <c r="E27" s="212">
        <v>31041</v>
      </c>
      <c r="F27" s="211">
        <v>45.77</v>
      </c>
      <c r="G27" s="17">
        <f t="shared" si="1"/>
        <v>3.4700000000000002E-2</v>
      </c>
    </row>
    <row r="28" spans="1:7">
      <c r="A28" s="48">
        <f t="shared" si="0"/>
        <v>11</v>
      </c>
      <c r="B28" s="211" t="s">
        <v>261</v>
      </c>
      <c r="C28" s="162" t="s">
        <v>195</v>
      </c>
      <c r="D28" s="211" t="s">
        <v>83</v>
      </c>
      <c r="E28" s="212">
        <v>88087</v>
      </c>
      <c r="F28" s="211">
        <v>42.24</v>
      </c>
      <c r="G28" s="17">
        <f t="shared" si="1"/>
        <v>3.2000000000000001E-2</v>
      </c>
    </row>
    <row r="29" spans="1:7">
      <c r="A29" s="48">
        <f t="shared" si="0"/>
        <v>12</v>
      </c>
      <c r="B29" s="211" t="s">
        <v>271</v>
      </c>
      <c r="C29" s="162" t="s">
        <v>176</v>
      </c>
      <c r="D29" s="211" t="s">
        <v>105</v>
      </c>
      <c r="E29" s="212">
        <v>12441</v>
      </c>
      <c r="F29" s="211">
        <v>40.78</v>
      </c>
      <c r="G29" s="17">
        <f t="shared" si="1"/>
        <v>3.09E-2</v>
      </c>
    </row>
    <row r="30" spans="1:7">
      <c r="A30" s="48">
        <f t="shared" si="0"/>
        <v>13</v>
      </c>
      <c r="B30" s="211" t="s">
        <v>282</v>
      </c>
      <c r="C30" s="162" t="s">
        <v>156</v>
      </c>
      <c r="D30" s="211" t="s">
        <v>81</v>
      </c>
      <c r="E30" s="212">
        <v>15168</v>
      </c>
      <c r="F30" s="211">
        <v>40.630000000000003</v>
      </c>
      <c r="G30" s="17">
        <f t="shared" si="1"/>
        <v>3.0800000000000001E-2</v>
      </c>
    </row>
    <row r="31" spans="1:7">
      <c r="A31" s="48">
        <f t="shared" si="0"/>
        <v>14</v>
      </c>
      <c r="B31" s="211" t="s">
        <v>263</v>
      </c>
      <c r="C31" s="162" t="s">
        <v>154</v>
      </c>
      <c r="D31" s="211" t="s">
        <v>78</v>
      </c>
      <c r="E31" s="212">
        <v>2439</v>
      </c>
      <c r="F31" s="211">
        <v>39.39</v>
      </c>
      <c r="G31" s="17">
        <f t="shared" si="1"/>
        <v>2.9899999999999999E-2</v>
      </c>
    </row>
    <row r="32" spans="1:7">
      <c r="A32" s="48">
        <f t="shared" si="0"/>
        <v>15</v>
      </c>
      <c r="B32" s="211" t="s">
        <v>144</v>
      </c>
      <c r="C32" s="162" t="s">
        <v>200</v>
      </c>
      <c r="D32" s="211" t="s">
        <v>145</v>
      </c>
      <c r="E32" s="212">
        <v>16243</v>
      </c>
      <c r="F32" s="211">
        <v>38.64</v>
      </c>
      <c r="G32" s="17">
        <f t="shared" si="1"/>
        <v>2.93E-2</v>
      </c>
    </row>
    <row r="33" spans="1:7">
      <c r="A33" s="48">
        <f t="shared" si="0"/>
        <v>16</v>
      </c>
      <c r="B33" s="211" t="s">
        <v>211</v>
      </c>
      <c r="C33" s="162" t="s">
        <v>212</v>
      </c>
      <c r="D33" s="211" t="s">
        <v>103</v>
      </c>
      <c r="E33" s="212">
        <v>17526</v>
      </c>
      <c r="F33" s="211">
        <v>36.43</v>
      </c>
      <c r="G33" s="17">
        <f t="shared" si="1"/>
        <v>2.76E-2</v>
      </c>
    </row>
    <row r="34" spans="1:7">
      <c r="A34" s="48">
        <f t="shared" si="0"/>
        <v>17</v>
      </c>
      <c r="B34" s="210" t="s">
        <v>73</v>
      </c>
      <c r="C34" s="162" t="s">
        <v>161</v>
      </c>
      <c r="D34" s="211" t="s">
        <v>89</v>
      </c>
      <c r="E34" s="212">
        <v>12493</v>
      </c>
      <c r="F34" s="211">
        <v>33.92</v>
      </c>
      <c r="G34" s="17">
        <f t="shared" si="1"/>
        <v>2.5700000000000001E-2</v>
      </c>
    </row>
    <row r="35" spans="1:7" s="25" customFormat="1" ht="13">
      <c r="A35" s="53">
        <f t="shared" si="0"/>
        <v>18</v>
      </c>
      <c r="B35" s="255" t="s">
        <v>284</v>
      </c>
      <c r="C35" s="254" t="s">
        <v>152</v>
      </c>
      <c r="D35" s="255" t="s">
        <v>88</v>
      </c>
      <c r="E35" s="256">
        <v>3938</v>
      </c>
      <c r="F35" s="255">
        <v>31.06</v>
      </c>
      <c r="G35" s="61">
        <f t="shared" si="1"/>
        <v>2.35E-2</v>
      </c>
    </row>
    <row r="36" spans="1:7" s="25" customFormat="1" ht="13">
      <c r="A36" s="53">
        <f t="shared" si="0"/>
        <v>19</v>
      </c>
      <c r="B36" s="255" t="s">
        <v>256</v>
      </c>
      <c r="C36" s="254" t="s">
        <v>255</v>
      </c>
      <c r="D36" s="255" t="s">
        <v>105</v>
      </c>
      <c r="E36" s="256">
        <v>26110</v>
      </c>
      <c r="F36" s="255">
        <v>30.99</v>
      </c>
      <c r="G36" s="61">
        <f t="shared" si="1"/>
        <v>2.35E-2</v>
      </c>
    </row>
    <row r="37" spans="1:7">
      <c r="A37" s="48">
        <f t="shared" si="0"/>
        <v>20</v>
      </c>
      <c r="B37" s="211" t="s">
        <v>72</v>
      </c>
      <c r="C37" s="162" t="s">
        <v>196</v>
      </c>
      <c r="D37" s="211" t="s">
        <v>88</v>
      </c>
      <c r="E37" s="212">
        <v>39980</v>
      </c>
      <c r="F37" s="211">
        <v>29.55</v>
      </c>
      <c r="G37" s="17">
        <f t="shared" si="1"/>
        <v>2.24E-2</v>
      </c>
    </row>
    <row r="38" spans="1:7">
      <c r="A38" s="48">
        <f t="shared" si="0"/>
        <v>21</v>
      </c>
      <c r="B38" s="211" t="s">
        <v>266</v>
      </c>
      <c r="C38" s="162" t="s">
        <v>197</v>
      </c>
      <c r="D38" s="211" t="s">
        <v>82</v>
      </c>
      <c r="E38" s="212">
        <v>33281</v>
      </c>
      <c r="F38" s="211">
        <v>28.64</v>
      </c>
      <c r="G38" s="17">
        <f t="shared" si="1"/>
        <v>2.1700000000000001E-2</v>
      </c>
    </row>
    <row r="39" spans="1:7" s="25" customFormat="1" ht="13">
      <c r="A39" s="53">
        <f t="shared" si="0"/>
        <v>22</v>
      </c>
      <c r="B39" s="255" t="s">
        <v>285</v>
      </c>
      <c r="C39" s="254" t="s">
        <v>283</v>
      </c>
      <c r="D39" s="255" t="s">
        <v>287</v>
      </c>
      <c r="E39" s="256">
        <v>6468</v>
      </c>
      <c r="F39" s="255">
        <v>26.41</v>
      </c>
      <c r="G39" s="61">
        <f t="shared" si="1"/>
        <v>0.02</v>
      </c>
    </row>
    <row r="40" spans="1:7">
      <c r="A40" s="48">
        <f t="shared" si="0"/>
        <v>23</v>
      </c>
      <c r="B40" s="211" t="s">
        <v>75</v>
      </c>
      <c r="C40" s="162" t="s">
        <v>159</v>
      </c>
      <c r="D40" s="211" t="s">
        <v>90</v>
      </c>
      <c r="E40" s="212">
        <v>8187</v>
      </c>
      <c r="F40" s="211">
        <v>26.09</v>
      </c>
      <c r="G40" s="17">
        <f t="shared" si="1"/>
        <v>1.9800000000000002E-2</v>
      </c>
    </row>
    <row r="41" spans="1:7" s="25" customFormat="1" ht="13">
      <c r="A41" s="53">
        <f t="shared" si="0"/>
        <v>24</v>
      </c>
      <c r="B41" s="255" t="s">
        <v>274</v>
      </c>
      <c r="C41" s="254" t="s">
        <v>193</v>
      </c>
      <c r="D41" s="255" t="s">
        <v>80</v>
      </c>
      <c r="E41" s="256">
        <v>10888</v>
      </c>
      <c r="F41" s="255">
        <v>24.88</v>
      </c>
      <c r="G41" s="61">
        <f t="shared" si="1"/>
        <v>1.89E-2</v>
      </c>
    </row>
    <row r="42" spans="1:7">
      <c r="A42" s="48">
        <f t="shared" si="0"/>
        <v>25</v>
      </c>
      <c r="B42" s="211" t="s">
        <v>122</v>
      </c>
      <c r="C42" s="162" t="s">
        <v>199</v>
      </c>
      <c r="D42" s="211" t="s">
        <v>87</v>
      </c>
      <c r="E42" s="212">
        <v>52147</v>
      </c>
      <c r="F42" s="211">
        <v>24.22</v>
      </c>
      <c r="G42" s="17">
        <f t="shared" si="1"/>
        <v>1.84E-2</v>
      </c>
    </row>
    <row r="43" spans="1:7">
      <c r="A43" s="48">
        <f t="shared" si="0"/>
        <v>26</v>
      </c>
      <c r="B43" s="211" t="s">
        <v>74</v>
      </c>
      <c r="C43" s="162" t="s">
        <v>160</v>
      </c>
      <c r="D43" s="211" t="s">
        <v>78</v>
      </c>
      <c r="E43" s="212">
        <v>2147</v>
      </c>
      <c r="F43" s="211">
        <v>21.64</v>
      </c>
      <c r="G43" s="17">
        <f t="shared" si="1"/>
        <v>1.6400000000000001E-2</v>
      </c>
    </row>
    <row r="44" spans="1:7">
      <c r="A44" s="48">
        <f t="shared" si="0"/>
        <v>27</v>
      </c>
      <c r="B44" s="211" t="s">
        <v>214</v>
      </c>
      <c r="C44" s="162" t="s">
        <v>201</v>
      </c>
      <c r="D44" s="211" t="s">
        <v>85</v>
      </c>
      <c r="E44" s="212">
        <v>3836</v>
      </c>
      <c r="F44" s="211">
        <v>4</v>
      </c>
      <c r="G44" s="17">
        <f t="shared" si="1"/>
        <v>3.0000000000000001E-3</v>
      </c>
    </row>
    <row r="45" spans="1:7">
      <c r="A45" s="48"/>
      <c r="B45" s="16"/>
      <c r="C45" s="16"/>
      <c r="D45" s="16"/>
      <c r="E45" s="16"/>
      <c r="F45" s="16"/>
      <c r="G45" s="17"/>
    </row>
    <row r="46" spans="1:7" ht="13">
      <c r="A46" s="48" t="s">
        <v>11</v>
      </c>
      <c r="B46" s="22" t="s">
        <v>43</v>
      </c>
      <c r="C46" s="22"/>
      <c r="D46" s="16"/>
      <c r="E46" s="96" t="s">
        <v>10</v>
      </c>
      <c r="F46" s="96" t="s">
        <v>10</v>
      </c>
      <c r="G46" s="97" t="s">
        <v>10</v>
      </c>
    </row>
    <row r="47" spans="1:7">
      <c r="A47" s="48"/>
      <c r="B47" s="16"/>
      <c r="C47" s="16"/>
      <c r="D47" s="16"/>
      <c r="E47" s="16"/>
      <c r="F47" s="16"/>
      <c r="G47" s="17"/>
    </row>
    <row r="48" spans="1:7" ht="13">
      <c r="A48" s="48"/>
      <c r="B48" s="22" t="s">
        <v>58</v>
      </c>
      <c r="C48" s="22"/>
      <c r="D48" s="16"/>
      <c r="E48" s="55"/>
      <c r="F48" s="55">
        <f>SUM(F18:F44)</f>
        <v>1107.42</v>
      </c>
      <c r="G48" s="61">
        <f>SUM(G18:G44)</f>
        <v>0.83940000000000015</v>
      </c>
    </row>
    <row r="49" spans="1:7" ht="13">
      <c r="A49" s="48"/>
      <c r="B49" s="15"/>
      <c r="C49" s="15"/>
      <c r="D49" s="16"/>
      <c r="E49" s="55"/>
      <c r="F49" s="55"/>
      <c r="G49" s="61"/>
    </row>
    <row r="50" spans="1:7" ht="13">
      <c r="A50" s="53"/>
      <c r="B50" s="22" t="s">
        <v>65</v>
      </c>
      <c r="C50" s="22"/>
      <c r="D50" s="55"/>
      <c r="E50" s="55"/>
      <c r="F50" s="55"/>
      <c r="G50" s="61"/>
    </row>
    <row r="51" spans="1:7" ht="13">
      <c r="A51" s="53"/>
      <c r="B51" s="22"/>
      <c r="C51" s="22"/>
      <c r="D51" s="55"/>
      <c r="E51" s="55"/>
      <c r="F51" s="55"/>
      <c r="G51" s="61"/>
    </row>
    <row r="52" spans="1:7" ht="13">
      <c r="A52" s="48" t="s">
        <v>7</v>
      </c>
      <c r="B52" s="22" t="s">
        <v>9</v>
      </c>
      <c r="C52" s="22"/>
      <c r="D52" s="55"/>
      <c r="E52" s="96" t="s">
        <v>10</v>
      </c>
      <c r="F52" s="96" t="s">
        <v>10</v>
      </c>
      <c r="G52" s="97" t="s">
        <v>10</v>
      </c>
    </row>
    <row r="53" spans="1:7" ht="13">
      <c r="A53" s="53"/>
      <c r="B53" s="22"/>
      <c r="C53" s="22"/>
      <c r="D53" s="55"/>
      <c r="E53" s="74"/>
      <c r="F53" s="74"/>
      <c r="G53" s="75"/>
    </row>
    <row r="54" spans="1:7" ht="13">
      <c r="A54" s="48" t="s">
        <v>11</v>
      </c>
      <c r="B54" s="22" t="s">
        <v>12</v>
      </c>
      <c r="C54" s="22"/>
      <c r="D54" s="55"/>
      <c r="E54" s="96" t="s">
        <v>10</v>
      </c>
      <c r="F54" s="96" t="s">
        <v>10</v>
      </c>
      <c r="G54" s="97" t="s">
        <v>10</v>
      </c>
    </row>
    <row r="55" spans="1:7" ht="13">
      <c r="A55" s="48"/>
      <c r="B55" s="22"/>
      <c r="C55" s="22"/>
      <c r="D55" s="55"/>
      <c r="E55" s="74"/>
      <c r="F55" s="74"/>
      <c r="G55" s="75"/>
    </row>
    <row r="56" spans="1:7" ht="13">
      <c r="A56" s="48" t="s">
        <v>13</v>
      </c>
      <c r="B56" s="11" t="s">
        <v>14</v>
      </c>
      <c r="C56" s="11"/>
      <c r="D56" s="55"/>
      <c r="E56" s="96" t="s">
        <v>10</v>
      </c>
      <c r="F56" s="96" t="s">
        <v>10</v>
      </c>
      <c r="G56" s="97" t="s">
        <v>10</v>
      </c>
    </row>
    <row r="57" spans="1:7" ht="13">
      <c r="A57" s="48"/>
      <c r="B57" s="22"/>
      <c r="C57" s="22"/>
      <c r="D57" s="55"/>
      <c r="E57" s="96"/>
      <c r="F57" s="96"/>
      <c r="G57" s="97"/>
    </row>
    <row r="58" spans="1:7" ht="13">
      <c r="A58" s="48"/>
      <c r="B58" s="22" t="s">
        <v>111</v>
      </c>
      <c r="C58" s="22"/>
      <c r="D58" s="55"/>
      <c r="E58" s="96" t="s">
        <v>10</v>
      </c>
      <c r="F58" s="96" t="s">
        <v>10</v>
      </c>
      <c r="G58" s="97" t="s">
        <v>10</v>
      </c>
    </row>
    <row r="59" spans="1:7" ht="13">
      <c r="A59" s="48"/>
      <c r="B59" s="22"/>
      <c r="C59" s="22"/>
      <c r="D59" s="55"/>
      <c r="E59" s="55"/>
      <c r="F59" s="55"/>
      <c r="G59" s="61"/>
    </row>
    <row r="60" spans="1:7" ht="13">
      <c r="A60" s="48"/>
      <c r="B60" s="22" t="s">
        <v>64</v>
      </c>
      <c r="C60" s="22"/>
      <c r="D60" s="55"/>
      <c r="E60" s="96"/>
      <c r="F60" s="96"/>
      <c r="G60" s="97"/>
    </row>
    <row r="61" spans="1:7" ht="13">
      <c r="A61" s="48"/>
      <c r="B61" s="22"/>
      <c r="C61" s="22"/>
      <c r="D61" s="55"/>
      <c r="E61" s="96"/>
      <c r="F61" s="96"/>
      <c r="G61" s="97"/>
    </row>
    <row r="62" spans="1:7" ht="13">
      <c r="A62" s="48"/>
      <c r="B62" s="11" t="s">
        <v>113</v>
      </c>
      <c r="C62" s="11"/>
      <c r="D62" s="16"/>
      <c r="E62" s="55"/>
      <c r="F62" s="98">
        <v>212.6</v>
      </c>
      <c r="G62" s="61">
        <f t="shared" ref="G62" si="2">+ROUND(F62/$F$67,4)</f>
        <v>0.16109999999999999</v>
      </c>
    </row>
    <row r="63" spans="1:7" ht="13">
      <c r="A63" s="48"/>
      <c r="B63" s="15"/>
      <c r="C63" s="15"/>
      <c r="D63" s="16"/>
      <c r="E63" s="55"/>
      <c r="F63" s="55"/>
      <c r="G63" s="61"/>
    </row>
    <row r="64" spans="1:7" ht="13">
      <c r="A64" s="48"/>
      <c r="B64" s="11" t="s">
        <v>114</v>
      </c>
      <c r="C64" s="11"/>
      <c r="D64" s="16"/>
      <c r="E64" s="55"/>
      <c r="F64" s="55"/>
      <c r="G64" s="61"/>
    </row>
    <row r="65" spans="1:7" ht="13">
      <c r="A65" s="48"/>
      <c r="B65" s="15" t="s">
        <v>38</v>
      </c>
      <c r="C65" s="15"/>
      <c r="D65" s="16"/>
      <c r="E65" s="55"/>
      <c r="F65" s="55">
        <v>-0.75</v>
      </c>
      <c r="G65" s="61">
        <v>-5.0000000000000001E-4</v>
      </c>
    </row>
    <row r="66" spans="1:7" ht="13">
      <c r="A66" s="48"/>
      <c r="B66" s="22"/>
      <c r="C66" s="22"/>
      <c r="D66" s="16"/>
      <c r="E66" s="16"/>
      <c r="F66" s="15"/>
      <c r="G66" s="63"/>
    </row>
    <row r="67" spans="1:7" s="25" customFormat="1" ht="13">
      <c r="A67" s="53"/>
      <c r="B67" s="22" t="s">
        <v>15</v>
      </c>
      <c r="C67" s="22"/>
      <c r="D67" s="55"/>
      <c r="E67" s="55"/>
      <c r="F67" s="55">
        <f>+F48+F62+F65</f>
        <v>1319.27</v>
      </c>
      <c r="G67" s="77">
        <f>G48+G62+G65</f>
        <v>1.0000000000000002</v>
      </c>
    </row>
    <row r="68" spans="1:7" ht="13" thickBot="1">
      <c r="A68" s="78"/>
      <c r="B68" s="79"/>
      <c r="C68" s="79"/>
      <c r="D68" s="80"/>
      <c r="E68" s="80"/>
      <c r="F68" s="79"/>
      <c r="G68" s="81"/>
    </row>
    <row r="69" spans="1:7">
      <c r="A69" s="170"/>
      <c r="B69" s="32"/>
      <c r="C69" s="32"/>
      <c r="D69" s="32"/>
      <c r="E69" s="32"/>
      <c r="F69" s="32"/>
      <c r="G69" s="33"/>
    </row>
    <row r="70" spans="1:7">
      <c r="A70" s="171" t="s">
        <v>16</v>
      </c>
      <c r="B70" s="64"/>
      <c r="C70" s="64"/>
      <c r="D70" s="64"/>
      <c r="E70" s="64"/>
      <c r="F70" s="64"/>
      <c r="G70" s="4"/>
    </row>
    <row r="71" spans="1:7" ht="13">
      <c r="A71" s="171" t="s">
        <v>17</v>
      </c>
      <c r="B71" s="64" t="s">
        <v>302</v>
      </c>
      <c r="C71" s="64"/>
      <c r="D71" s="64"/>
      <c r="E71" s="64"/>
      <c r="F71" s="64"/>
      <c r="G71" s="4"/>
    </row>
    <row r="72" spans="1:7" ht="13">
      <c r="A72" s="171" t="s">
        <v>18</v>
      </c>
      <c r="B72" s="64" t="s">
        <v>19</v>
      </c>
      <c r="C72" s="64"/>
      <c r="D72" s="64"/>
      <c r="E72" s="64"/>
      <c r="F72" s="64"/>
      <c r="G72" s="4"/>
    </row>
    <row r="73" spans="1:7" ht="13">
      <c r="A73" s="171" t="s">
        <v>20</v>
      </c>
      <c r="B73" s="64" t="s">
        <v>39</v>
      </c>
      <c r="C73" s="64"/>
      <c r="D73" s="64"/>
      <c r="E73" s="64"/>
      <c r="F73" s="64"/>
      <c r="G73" s="195"/>
    </row>
    <row r="74" spans="1:7" ht="13">
      <c r="A74" s="171"/>
      <c r="B74" s="19" t="s">
        <v>280</v>
      </c>
      <c r="C74" s="213" t="s">
        <v>295</v>
      </c>
      <c r="D74" s="64"/>
      <c r="E74" s="64"/>
      <c r="F74" s="64"/>
      <c r="G74" s="184"/>
    </row>
    <row r="75" spans="1:7">
      <c r="A75" s="171"/>
      <c r="B75" s="14" t="s">
        <v>23</v>
      </c>
      <c r="C75" s="14">
        <v>24.14</v>
      </c>
      <c r="D75" s="64"/>
      <c r="E75" s="64"/>
      <c r="F75" s="64"/>
      <c r="G75" s="184"/>
    </row>
    <row r="76" spans="1:7">
      <c r="A76" s="171"/>
      <c r="B76" s="14" t="s">
        <v>24</v>
      </c>
      <c r="C76" s="14">
        <v>24.14</v>
      </c>
      <c r="D76" s="64"/>
      <c r="E76" s="64"/>
      <c r="F76" s="64"/>
      <c r="G76" s="184"/>
    </row>
    <row r="77" spans="1:7">
      <c r="A77" s="171"/>
      <c r="B77" s="64"/>
      <c r="C77" s="64"/>
      <c r="D77" s="64"/>
      <c r="E77" s="64"/>
      <c r="F77" s="64"/>
      <c r="G77" s="195"/>
    </row>
    <row r="78" spans="1:7" ht="13">
      <c r="A78" s="171" t="s">
        <v>25</v>
      </c>
      <c r="B78" s="64" t="s">
        <v>296</v>
      </c>
      <c r="C78" s="64"/>
      <c r="D78" s="64"/>
      <c r="E78" s="64"/>
      <c r="F78" s="64"/>
      <c r="G78" s="4"/>
    </row>
    <row r="79" spans="1:7" ht="13">
      <c r="A79" s="171" t="s">
        <v>26</v>
      </c>
      <c r="B79" s="64" t="s">
        <v>339</v>
      </c>
      <c r="C79" s="64"/>
      <c r="D79" s="64"/>
      <c r="E79" s="64"/>
      <c r="F79" s="64"/>
      <c r="G79" s="4"/>
    </row>
    <row r="80" spans="1:7" ht="12.75" customHeight="1">
      <c r="A80" s="171" t="s">
        <v>27</v>
      </c>
      <c r="B80" s="64" t="s">
        <v>298</v>
      </c>
      <c r="C80" s="64"/>
      <c r="D80" s="64"/>
      <c r="E80" s="64"/>
      <c r="F80" s="64"/>
      <c r="G80" s="4"/>
    </row>
    <row r="81" spans="1:7" ht="13">
      <c r="A81" s="171" t="s">
        <v>28</v>
      </c>
      <c r="B81" s="64" t="s">
        <v>128</v>
      </c>
      <c r="C81" s="64"/>
      <c r="D81" s="64"/>
      <c r="E81" s="64"/>
      <c r="F81" s="64"/>
      <c r="G81" s="4"/>
    </row>
    <row r="82" spans="1:7" ht="13">
      <c r="A82" s="171" t="s">
        <v>29</v>
      </c>
      <c r="B82" s="64" t="s">
        <v>340</v>
      </c>
      <c r="C82" s="64"/>
      <c r="D82" s="64"/>
      <c r="E82" s="64"/>
      <c r="F82" s="64"/>
      <c r="G82" s="4"/>
    </row>
    <row r="83" spans="1:7" ht="13">
      <c r="A83" s="171" t="s">
        <v>40</v>
      </c>
      <c r="B83" s="64" t="s">
        <v>119</v>
      </c>
      <c r="C83" s="64"/>
      <c r="D83" s="64"/>
      <c r="E83" s="64"/>
      <c r="F83" s="64"/>
      <c r="G83" s="4"/>
    </row>
    <row r="84" spans="1:7" ht="13">
      <c r="A84" s="171" t="s">
        <v>60</v>
      </c>
      <c r="B84" s="64" t="s">
        <v>61</v>
      </c>
      <c r="C84" s="64"/>
      <c r="D84" s="64"/>
      <c r="E84" s="64"/>
      <c r="F84" s="64"/>
      <c r="G84" s="4"/>
    </row>
    <row r="85" spans="1:7" ht="13">
      <c r="A85" s="171" t="s">
        <v>62</v>
      </c>
      <c r="B85" s="64" t="s">
        <v>356</v>
      </c>
      <c r="C85" s="64"/>
      <c r="D85" s="64"/>
      <c r="E85" s="64"/>
      <c r="F85" s="64"/>
      <c r="G85" s="4"/>
    </row>
    <row r="86" spans="1:7">
      <c r="A86" s="171"/>
      <c r="B86" s="64"/>
      <c r="C86" s="64"/>
      <c r="D86" s="64"/>
      <c r="E86" s="64"/>
      <c r="F86" s="64"/>
      <c r="G86" s="4"/>
    </row>
    <row r="87" spans="1:7" s="25" customFormat="1" ht="13">
      <c r="A87" s="171" t="s">
        <v>31</v>
      </c>
      <c r="B87" s="64" t="s">
        <v>32</v>
      </c>
      <c r="C87" s="64"/>
      <c r="D87" s="64"/>
      <c r="E87" s="64"/>
      <c r="F87" s="64"/>
      <c r="G87" s="4"/>
    </row>
    <row r="88" spans="1:7" s="25" customFormat="1" ht="13">
      <c r="A88" s="171" t="s">
        <v>54</v>
      </c>
      <c r="B88" s="64" t="s">
        <v>55</v>
      </c>
      <c r="C88" s="64"/>
      <c r="D88" s="64"/>
      <c r="E88" s="64"/>
      <c r="F88" s="64"/>
      <c r="G88" s="4"/>
    </row>
    <row r="89" spans="1:7">
      <c r="A89" s="171" t="s">
        <v>44</v>
      </c>
      <c r="B89" s="64" t="s">
        <v>45</v>
      </c>
      <c r="C89" s="64"/>
      <c r="D89" s="64"/>
      <c r="E89" s="64"/>
      <c r="F89" s="64"/>
      <c r="G89" s="4"/>
    </row>
    <row r="90" spans="1:7" ht="13.5" thickBot="1">
      <c r="A90" s="190"/>
      <c r="B90" s="191"/>
      <c r="C90" s="191"/>
      <c r="D90" s="192"/>
      <c r="E90" s="191"/>
      <c r="F90" s="193"/>
      <c r="G90" s="194"/>
    </row>
    <row r="91" spans="1:7">
      <c r="D91" s="18"/>
    </row>
  </sheetData>
  <sortState xmlns:xlrd2="http://schemas.microsoft.com/office/spreadsheetml/2017/richdata2" ref="B18:G42">
    <sortCondition descending="1" ref="F18:F42"/>
  </sortState>
  <mergeCells count="6">
    <mergeCell ref="A1:G1"/>
    <mergeCell ref="A3:G3"/>
    <mergeCell ref="A4:G4"/>
    <mergeCell ref="A8:G8"/>
    <mergeCell ref="A10:G10"/>
    <mergeCell ref="A5:G6"/>
  </mergeCells>
  <pageMargins left="0.75" right="0.63" top="0.68" bottom="0.68" header="0.5" footer="0.5"/>
  <pageSetup scale="5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8"/>
  <sheetViews>
    <sheetView zoomScale="90" zoomScaleNormal="90" workbookViewId="0">
      <selection sqref="A1:F1"/>
    </sheetView>
  </sheetViews>
  <sheetFormatPr defaultColWidth="9.1796875" defaultRowHeight="12.5"/>
  <cols>
    <col min="1" max="1" width="4.1796875" style="1" customWidth="1"/>
    <col min="2" max="2" width="56.7265625" style="1" customWidth="1"/>
    <col min="3" max="3" width="17" style="1" customWidth="1"/>
    <col min="4" max="4" width="9.453125" style="1" customWidth="1"/>
    <col min="5" max="5" width="17.453125" style="1" customWidth="1"/>
    <col min="6" max="6" width="9.453125" style="18" bestFit="1" customWidth="1"/>
    <col min="7" max="16384" width="9.1796875" style="1"/>
  </cols>
  <sheetData>
    <row r="1" spans="1:6" ht="13">
      <c r="A1" s="259" t="s">
        <v>0</v>
      </c>
      <c r="B1" s="260"/>
      <c r="C1" s="260"/>
      <c r="D1" s="260"/>
      <c r="E1" s="260"/>
      <c r="F1" s="262"/>
    </row>
    <row r="2" spans="1:6">
      <c r="A2" s="2"/>
      <c r="B2" s="3"/>
      <c r="C2" s="3"/>
      <c r="D2" s="3"/>
      <c r="E2" s="3"/>
      <c r="F2" s="4"/>
    </row>
    <row r="3" spans="1:6" ht="13">
      <c r="A3" s="263" t="s">
        <v>1</v>
      </c>
      <c r="B3" s="264"/>
      <c r="C3" s="264"/>
      <c r="D3" s="264"/>
      <c r="E3" s="264"/>
      <c r="F3" s="266"/>
    </row>
    <row r="4" spans="1:6" ht="13">
      <c r="A4" s="263" t="s">
        <v>2</v>
      </c>
      <c r="B4" s="264"/>
      <c r="C4" s="264"/>
      <c r="D4" s="264"/>
      <c r="E4" s="264"/>
      <c r="F4" s="266"/>
    </row>
    <row r="5" spans="1:6" ht="15" customHeight="1">
      <c r="A5" s="267" t="s">
        <v>129</v>
      </c>
      <c r="B5" s="268"/>
      <c r="C5" s="268"/>
      <c r="D5" s="268"/>
      <c r="E5" s="268"/>
      <c r="F5" s="269"/>
    </row>
    <row r="6" spans="1:6" ht="15" customHeight="1">
      <c r="A6" s="267"/>
      <c r="B6" s="268"/>
      <c r="C6" s="268"/>
      <c r="D6" s="268"/>
      <c r="E6" s="268"/>
      <c r="F6" s="269"/>
    </row>
    <row r="7" spans="1:6" ht="6.75" customHeight="1">
      <c r="A7" s="205"/>
      <c r="B7" s="206"/>
      <c r="C7" s="206"/>
      <c r="D7" s="206"/>
      <c r="E7" s="206"/>
      <c r="F7" s="207"/>
    </row>
    <row r="8" spans="1:6" ht="13">
      <c r="A8" s="263" t="s">
        <v>135</v>
      </c>
      <c r="B8" s="264"/>
      <c r="C8" s="264"/>
      <c r="D8" s="264"/>
      <c r="E8" s="264"/>
      <c r="F8" s="266"/>
    </row>
    <row r="9" spans="1:6" ht="13">
      <c r="A9" s="5"/>
      <c r="B9" s="44"/>
      <c r="C9" s="3"/>
      <c r="D9" s="3"/>
      <c r="E9" s="3"/>
      <c r="F9" s="4"/>
    </row>
    <row r="10" spans="1:6" ht="15.75" customHeight="1">
      <c r="A10" s="292" t="s">
        <v>329</v>
      </c>
      <c r="B10" s="298"/>
      <c r="C10" s="298"/>
      <c r="D10" s="298"/>
      <c r="E10" s="298"/>
      <c r="F10" s="299"/>
    </row>
    <row r="11" spans="1:6" s="9" customFormat="1" ht="48" customHeight="1">
      <c r="A11" s="6" t="s">
        <v>3</v>
      </c>
      <c r="B11" s="7" t="s">
        <v>4</v>
      </c>
      <c r="C11" s="153" t="s">
        <v>146</v>
      </c>
      <c r="D11" s="141" t="s">
        <v>5</v>
      </c>
      <c r="E11" s="7" t="s">
        <v>228</v>
      </c>
      <c r="F11" s="8" t="s">
        <v>6</v>
      </c>
    </row>
    <row r="12" spans="1:6" ht="13">
      <c r="A12" s="10"/>
      <c r="B12" s="11"/>
      <c r="C12" s="154"/>
      <c r="D12" s="12"/>
      <c r="E12" s="12"/>
      <c r="F12" s="13"/>
    </row>
    <row r="13" spans="1:6" ht="13">
      <c r="A13" s="10"/>
      <c r="B13" s="11" t="s">
        <v>369</v>
      </c>
      <c r="C13" s="154"/>
      <c r="D13" s="12"/>
      <c r="E13" s="12"/>
      <c r="F13" s="13"/>
    </row>
    <row r="14" spans="1:6" ht="13">
      <c r="A14" s="10"/>
      <c r="B14" s="11"/>
      <c r="C14" s="154"/>
      <c r="D14" s="14"/>
      <c r="E14" s="12"/>
      <c r="F14" s="13"/>
    </row>
    <row r="15" spans="1:6">
      <c r="A15" s="10">
        <v>1</v>
      </c>
      <c r="B15" s="15" t="s">
        <v>267</v>
      </c>
      <c r="C15" s="154" t="s">
        <v>233</v>
      </c>
      <c r="D15" s="128">
        <v>25960.034500000002</v>
      </c>
      <c r="E15" s="16">
        <v>52.66</v>
      </c>
      <c r="F15" s="17">
        <f>ROUND(E15/$E$41,4)</f>
        <v>0.17899999999999999</v>
      </c>
    </row>
    <row r="16" spans="1:6">
      <c r="A16" s="10">
        <v>2</v>
      </c>
      <c r="B16" s="15" t="s">
        <v>268</v>
      </c>
      <c r="C16" s="154" t="s">
        <v>231</v>
      </c>
      <c r="D16" s="128">
        <v>329752.53159999999</v>
      </c>
      <c r="E16" s="16">
        <v>50.88</v>
      </c>
      <c r="F16" s="17">
        <f t="shared" ref="F16:F20" si="0">ROUND(E16/$E$41,4)</f>
        <v>0.17299999999999999</v>
      </c>
    </row>
    <row r="17" spans="1:6">
      <c r="A17" s="10">
        <v>3</v>
      </c>
      <c r="B17" s="15" t="s">
        <v>357</v>
      </c>
      <c r="C17" s="154" t="s">
        <v>277</v>
      </c>
      <c r="D17" s="128">
        <v>50891.035000000003</v>
      </c>
      <c r="E17" s="16">
        <v>49.59</v>
      </c>
      <c r="F17" s="17">
        <f t="shared" si="0"/>
        <v>0.1686</v>
      </c>
    </row>
    <row r="18" spans="1:6">
      <c r="A18" s="10">
        <v>4</v>
      </c>
      <c r="B18" s="15" t="s">
        <v>269</v>
      </c>
      <c r="C18" s="154" t="s">
        <v>234</v>
      </c>
      <c r="D18" s="128">
        <v>18949.151999999998</v>
      </c>
      <c r="E18" s="16">
        <v>48.72</v>
      </c>
      <c r="F18" s="17">
        <f t="shared" si="0"/>
        <v>0.1656</v>
      </c>
    </row>
    <row r="19" spans="1:6">
      <c r="A19" s="10">
        <v>5</v>
      </c>
      <c r="B19" s="15" t="s">
        <v>278</v>
      </c>
      <c r="C19" s="154" t="s">
        <v>235</v>
      </c>
      <c r="D19" s="128">
        <v>80463.660199999998</v>
      </c>
      <c r="E19" s="16">
        <v>48.41</v>
      </c>
      <c r="F19" s="17">
        <f t="shared" si="0"/>
        <v>0.1646</v>
      </c>
    </row>
    <row r="20" spans="1:6">
      <c r="A20" s="10">
        <v>6</v>
      </c>
      <c r="B20" s="15" t="s">
        <v>279</v>
      </c>
      <c r="C20" s="154" t="s">
        <v>236</v>
      </c>
      <c r="D20" s="128">
        <v>25774.7912</v>
      </c>
      <c r="E20" s="16">
        <v>39.35</v>
      </c>
      <c r="F20" s="17">
        <f t="shared" si="0"/>
        <v>0.1338</v>
      </c>
    </row>
    <row r="21" spans="1:6">
      <c r="A21" s="10"/>
      <c r="B21" s="12"/>
      <c r="C21" s="12"/>
      <c r="D21" s="14"/>
      <c r="E21" s="14"/>
      <c r="F21" s="13"/>
    </row>
    <row r="22" spans="1:6" ht="13">
      <c r="A22" s="10"/>
      <c r="B22" s="11" t="s">
        <v>63</v>
      </c>
      <c r="C22" s="11"/>
      <c r="D22" s="19"/>
      <c r="E22" s="19">
        <f>SUM(E15:E21)</f>
        <v>289.61</v>
      </c>
      <c r="F22" s="61">
        <f>SUM(F15:F21)</f>
        <v>0.98459999999999992</v>
      </c>
    </row>
    <row r="23" spans="1:6" ht="13">
      <c r="A23" s="10"/>
      <c r="B23" s="11"/>
      <c r="C23" s="11"/>
      <c r="D23" s="19"/>
      <c r="E23" s="19"/>
      <c r="F23" s="20"/>
    </row>
    <row r="24" spans="1:6" ht="13">
      <c r="A24" s="21"/>
      <c r="B24" s="22" t="s">
        <v>65</v>
      </c>
      <c r="C24" s="22"/>
      <c r="D24" s="19"/>
      <c r="E24" s="19"/>
      <c r="F24" s="20"/>
    </row>
    <row r="25" spans="1:6" ht="13">
      <c r="A25" s="21"/>
      <c r="B25" s="11"/>
      <c r="C25" s="11"/>
      <c r="D25" s="19"/>
      <c r="E25" s="19"/>
      <c r="F25" s="20"/>
    </row>
    <row r="26" spans="1:6" ht="13">
      <c r="A26" s="10" t="s">
        <v>7</v>
      </c>
      <c r="B26" s="22" t="s">
        <v>9</v>
      </c>
      <c r="C26" s="22"/>
      <c r="D26" s="23" t="s">
        <v>10</v>
      </c>
      <c r="E26" s="23" t="s">
        <v>10</v>
      </c>
      <c r="F26" s="24" t="s">
        <v>10</v>
      </c>
    </row>
    <row r="27" spans="1:6" ht="13">
      <c r="A27" s="21"/>
      <c r="B27" s="11"/>
      <c r="C27" s="11"/>
      <c r="D27" s="14"/>
      <c r="E27" s="19"/>
      <c r="F27" s="20"/>
    </row>
    <row r="28" spans="1:6" ht="13">
      <c r="A28" s="10" t="s">
        <v>11</v>
      </c>
      <c r="B28" s="11" t="s">
        <v>12</v>
      </c>
      <c r="C28" s="11"/>
      <c r="D28" s="23" t="s">
        <v>10</v>
      </c>
      <c r="E28" s="23" t="s">
        <v>10</v>
      </c>
      <c r="F28" s="24" t="s">
        <v>10</v>
      </c>
    </row>
    <row r="29" spans="1:6" ht="13">
      <c r="A29" s="10"/>
      <c r="B29" s="11"/>
      <c r="C29" s="11"/>
      <c r="D29" s="14"/>
      <c r="E29" s="19"/>
      <c r="F29" s="20"/>
    </row>
    <row r="30" spans="1:6" ht="13">
      <c r="A30" s="10" t="s">
        <v>13</v>
      </c>
      <c r="B30" s="11" t="s">
        <v>14</v>
      </c>
      <c r="C30" s="11"/>
      <c r="D30" s="23" t="s">
        <v>10</v>
      </c>
      <c r="E30" s="23" t="s">
        <v>10</v>
      </c>
      <c r="F30" s="24" t="s">
        <v>10</v>
      </c>
    </row>
    <row r="31" spans="1:6" ht="13">
      <c r="A31" s="10"/>
      <c r="B31" s="11"/>
      <c r="C31" s="11"/>
      <c r="D31" s="19"/>
      <c r="E31" s="19"/>
      <c r="F31" s="20"/>
    </row>
    <row r="32" spans="1:6" ht="13">
      <c r="A32" s="10"/>
      <c r="B32" s="11" t="s">
        <v>118</v>
      </c>
      <c r="C32" s="11"/>
      <c r="D32" s="23" t="s">
        <v>10</v>
      </c>
      <c r="E32" s="23" t="s">
        <v>10</v>
      </c>
      <c r="F32" s="24" t="s">
        <v>10</v>
      </c>
    </row>
    <row r="33" spans="1:6" ht="13">
      <c r="A33" s="10"/>
      <c r="B33" s="11"/>
      <c r="C33" s="11"/>
      <c r="D33" s="19"/>
      <c r="E33" s="19"/>
      <c r="F33" s="20"/>
    </row>
    <row r="34" spans="1:6" ht="13">
      <c r="A34" s="10"/>
      <c r="B34" s="22" t="s">
        <v>66</v>
      </c>
      <c r="C34" s="22"/>
      <c r="D34" s="19"/>
      <c r="E34" s="19"/>
      <c r="F34" s="20"/>
    </row>
    <row r="35" spans="1:6" ht="13">
      <c r="A35" s="10"/>
      <c r="B35" s="22"/>
      <c r="C35" s="22"/>
      <c r="D35" s="19"/>
      <c r="E35" s="19"/>
      <c r="F35" s="20"/>
    </row>
    <row r="36" spans="1:6" ht="13">
      <c r="A36" s="10"/>
      <c r="B36" s="11" t="s">
        <v>113</v>
      </c>
      <c r="C36" s="11"/>
      <c r="D36" s="19"/>
      <c r="E36" s="16">
        <v>4.62</v>
      </c>
      <c r="F36" s="17">
        <f t="shared" ref="F36" si="1">ROUND(E36/$E$41,4)</f>
        <v>1.5699999999999999E-2</v>
      </c>
    </row>
    <row r="37" spans="1:6" ht="13">
      <c r="A37" s="10"/>
      <c r="B37" s="11"/>
      <c r="C37" s="11"/>
      <c r="D37" s="19"/>
      <c r="E37" s="19"/>
      <c r="F37" s="20"/>
    </row>
    <row r="38" spans="1:6" ht="13">
      <c r="A38" s="10"/>
      <c r="B38" s="11" t="s">
        <v>114</v>
      </c>
      <c r="C38" s="11"/>
      <c r="D38" s="19"/>
      <c r="E38" s="19"/>
      <c r="F38" s="20"/>
    </row>
    <row r="39" spans="1:6" ht="13">
      <c r="A39" s="10"/>
      <c r="B39" s="15" t="s">
        <v>38</v>
      </c>
      <c r="C39" s="15"/>
      <c r="D39" s="19"/>
      <c r="E39" s="16">
        <v>-0.08</v>
      </c>
      <c r="F39" s="17">
        <f t="shared" ref="F39" si="2">ROUND(E39/$E$41,4)</f>
        <v>-2.9999999999999997E-4</v>
      </c>
    </row>
    <row r="40" spans="1:6" ht="13">
      <c r="A40" s="10"/>
      <c r="B40" s="11"/>
      <c r="C40" s="11"/>
      <c r="D40" s="14"/>
      <c r="E40" s="12"/>
      <c r="F40" s="13"/>
    </row>
    <row r="41" spans="1:6" s="25" customFormat="1" ht="13">
      <c r="A41" s="21"/>
      <c r="B41" s="11" t="s">
        <v>15</v>
      </c>
      <c r="C41" s="11"/>
      <c r="D41" s="19"/>
      <c r="E41" s="19">
        <f>+E22+E36+E39</f>
        <v>294.15000000000003</v>
      </c>
      <c r="F41" s="20">
        <f>+F39+F22+F36</f>
        <v>1</v>
      </c>
    </row>
    <row r="42" spans="1:6" ht="13" thickBot="1">
      <c r="A42" s="26"/>
      <c r="B42" s="27"/>
      <c r="C42" s="27"/>
      <c r="D42" s="28"/>
      <c r="E42" s="27"/>
      <c r="F42" s="29"/>
    </row>
    <row r="43" spans="1:6">
      <c r="A43" s="30"/>
      <c r="B43" s="31"/>
      <c r="C43" s="31"/>
      <c r="D43" s="32"/>
      <c r="E43" s="32"/>
      <c r="F43" s="33"/>
    </row>
    <row r="44" spans="1:6" ht="13">
      <c r="A44" s="5" t="s">
        <v>16</v>
      </c>
      <c r="B44" s="3"/>
      <c r="C44" s="3"/>
      <c r="D44" s="3"/>
      <c r="E44" s="64"/>
      <c r="F44" s="4"/>
    </row>
    <row r="45" spans="1:6" ht="13">
      <c r="A45" s="34" t="s">
        <v>17</v>
      </c>
      <c r="B45" s="3" t="s">
        <v>302</v>
      </c>
      <c r="C45" s="3"/>
      <c r="D45" s="3"/>
      <c r="E45" s="64"/>
      <c r="F45" s="4"/>
    </row>
    <row r="46" spans="1:6">
      <c r="A46" s="34" t="s">
        <v>18</v>
      </c>
      <c r="B46" s="3" t="s">
        <v>21</v>
      </c>
      <c r="C46" s="3"/>
      <c r="D46" s="3"/>
      <c r="E46" s="64"/>
      <c r="F46" s="4"/>
    </row>
    <row r="47" spans="1:6" ht="26">
      <c r="A47" s="34"/>
      <c r="B47" s="11" t="s">
        <v>280</v>
      </c>
      <c r="C47" s="35" t="s">
        <v>327</v>
      </c>
      <c r="D47" s="64"/>
      <c r="E47" s="64"/>
      <c r="F47" s="184"/>
    </row>
    <row r="48" spans="1:6">
      <c r="A48" s="34"/>
      <c r="B48" s="12" t="s">
        <v>23</v>
      </c>
      <c r="C48" s="237">
        <v>13.763999999999999</v>
      </c>
      <c r="D48" s="64"/>
      <c r="E48" s="64"/>
      <c r="F48" s="184"/>
    </row>
    <row r="49" spans="1:6">
      <c r="A49" s="34"/>
      <c r="B49" s="12" t="s">
        <v>24</v>
      </c>
      <c r="C49" s="237">
        <v>13.763999999999999</v>
      </c>
      <c r="D49" s="64"/>
      <c r="E49" s="64"/>
      <c r="F49" s="184"/>
    </row>
    <row r="50" spans="1:6" ht="9" customHeight="1">
      <c r="A50" s="34"/>
      <c r="B50" s="3"/>
      <c r="C50" s="36"/>
      <c r="D50" s="36"/>
      <c r="E50" s="64"/>
      <c r="F50" s="4"/>
    </row>
    <row r="51" spans="1:6" ht="13">
      <c r="A51" s="34" t="s">
        <v>20</v>
      </c>
      <c r="B51" s="3" t="s">
        <v>296</v>
      </c>
      <c r="C51" s="3"/>
      <c r="D51" s="3"/>
      <c r="E51" s="64"/>
      <c r="F51" s="4"/>
    </row>
    <row r="52" spans="1:6" ht="13">
      <c r="A52" s="34" t="s">
        <v>25</v>
      </c>
      <c r="B52" s="3" t="s">
        <v>297</v>
      </c>
      <c r="C52" s="3"/>
      <c r="D52" s="3"/>
      <c r="E52" s="64"/>
      <c r="F52" s="4"/>
    </row>
    <row r="53" spans="1:6" ht="31.5" customHeight="1">
      <c r="A53" s="37" t="s">
        <v>26</v>
      </c>
      <c r="B53" s="296" t="s">
        <v>298</v>
      </c>
      <c r="C53" s="297"/>
      <c r="D53" s="297"/>
      <c r="E53" s="297"/>
      <c r="F53" s="4"/>
    </row>
    <row r="54" spans="1:6" ht="14">
      <c r="A54" s="34" t="s">
        <v>27</v>
      </c>
      <c r="B54" s="125" t="s">
        <v>128</v>
      </c>
      <c r="C54" s="214"/>
      <c r="D54" s="214"/>
      <c r="E54" s="214"/>
      <c r="F54" s="4"/>
    </row>
    <row r="55" spans="1:6" ht="13">
      <c r="A55" s="34" t="s">
        <v>28</v>
      </c>
      <c r="B55" s="125" t="s">
        <v>328</v>
      </c>
      <c r="C55" s="208"/>
      <c r="D55" s="208"/>
      <c r="E55" s="208"/>
      <c r="F55" s="4"/>
    </row>
    <row r="56" spans="1:6" s="25" customFormat="1" ht="13">
      <c r="A56" s="34" t="s">
        <v>29</v>
      </c>
      <c r="B56" s="125" t="s">
        <v>119</v>
      </c>
      <c r="C56" s="125"/>
      <c r="D56" s="125"/>
      <c r="E56" s="157"/>
      <c r="F56" s="4"/>
    </row>
    <row r="57" spans="1:6" s="25" customFormat="1" ht="13">
      <c r="A57" s="34" t="s">
        <v>40</v>
      </c>
      <c r="B57" s="3" t="s">
        <v>61</v>
      </c>
      <c r="C57" s="3"/>
      <c r="D57" s="3"/>
      <c r="E57" s="84"/>
      <c r="F57" s="4"/>
    </row>
    <row r="58" spans="1:6" s="25" customFormat="1" ht="13">
      <c r="A58" s="34" t="s">
        <v>60</v>
      </c>
      <c r="B58" s="3" t="s">
        <v>315</v>
      </c>
      <c r="C58" s="3"/>
      <c r="D58" s="3"/>
      <c r="E58" s="84"/>
      <c r="F58" s="4"/>
    </row>
    <row r="59" spans="1:6" s="25" customFormat="1" ht="13">
      <c r="A59" s="34"/>
      <c r="B59" s="3"/>
      <c r="C59" s="3"/>
      <c r="D59" s="3"/>
      <c r="E59" s="84"/>
      <c r="F59" s="4"/>
    </row>
    <row r="60" spans="1:6" s="25" customFormat="1" ht="13">
      <c r="A60" s="86" t="s">
        <v>54</v>
      </c>
      <c r="B60" s="3" t="s">
        <v>55</v>
      </c>
      <c r="C60" s="3"/>
      <c r="D60" s="3"/>
      <c r="E60" s="84"/>
      <c r="F60" s="4"/>
    </row>
    <row r="61" spans="1:6" ht="13" thickBot="1">
      <c r="A61" s="40" t="s">
        <v>31</v>
      </c>
      <c r="B61" s="41" t="s">
        <v>32</v>
      </c>
      <c r="C61" s="41"/>
      <c r="D61" s="41"/>
      <c r="E61" s="69"/>
      <c r="F61" s="42"/>
    </row>
    <row r="62" spans="1:6" ht="13">
      <c r="D62" s="18"/>
      <c r="F62" s="25"/>
    </row>
    <row r="63" spans="1:6">
      <c r="D63" s="18"/>
    </row>
    <row r="68" spans="3:3">
      <c r="C68" s="131"/>
    </row>
  </sheetData>
  <sortState xmlns:xlrd2="http://schemas.microsoft.com/office/spreadsheetml/2017/richdata2" ref="B15:F20">
    <sortCondition descending="1" ref="F15:F20"/>
  </sortState>
  <mergeCells count="7">
    <mergeCell ref="B53:E53"/>
    <mergeCell ref="A1:F1"/>
    <mergeCell ref="A3:F3"/>
    <mergeCell ref="A4:F4"/>
    <mergeCell ref="A8:F8"/>
    <mergeCell ref="A10:F10"/>
    <mergeCell ref="A5:F6"/>
  </mergeCells>
  <pageMargins left="0.75" right="0.75" top="0.74" bottom="0.7" header="0.5" footer="0.5"/>
  <pageSetup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54"/>
  <sheetViews>
    <sheetView zoomScale="90" zoomScaleNormal="90" workbookViewId="0">
      <selection sqref="A1:F1"/>
    </sheetView>
  </sheetViews>
  <sheetFormatPr defaultColWidth="9.1796875" defaultRowHeight="12.5"/>
  <cols>
    <col min="1" max="1" width="4.453125" style="1" customWidth="1"/>
    <col min="2" max="2" width="55.26953125" style="1" customWidth="1"/>
    <col min="3" max="3" width="21.26953125" style="1" customWidth="1"/>
    <col min="4" max="4" width="10.26953125" style="1" customWidth="1"/>
    <col min="5" max="5" width="22.81640625" style="1" bestFit="1" customWidth="1"/>
    <col min="6" max="6" width="9.453125" style="1" bestFit="1" customWidth="1"/>
    <col min="7" max="16384" width="9.1796875" style="1"/>
  </cols>
  <sheetData>
    <row r="1" spans="1:6" ht="18.75" customHeight="1">
      <c r="A1" s="259" t="s">
        <v>0</v>
      </c>
      <c r="B1" s="260"/>
      <c r="C1" s="260"/>
      <c r="D1" s="260"/>
      <c r="E1" s="260"/>
      <c r="F1" s="262"/>
    </row>
    <row r="2" spans="1:6">
      <c r="A2" s="2"/>
      <c r="B2" s="3"/>
      <c r="C2" s="3"/>
      <c r="D2" s="3"/>
      <c r="E2" s="3"/>
      <c r="F2" s="43"/>
    </row>
    <row r="3" spans="1:6" ht="14.25" customHeight="1">
      <c r="A3" s="263" t="s">
        <v>1</v>
      </c>
      <c r="B3" s="264"/>
      <c r="C3" s="264"/>
      <c r="D3" s="264"/>
      <c r="E3" s="264"/>
      <c r="F3" s="266"/>
    </row>
    <row r="4" spans="1:6" ht="15" customHeight="1">
      <c r="A4" s="263" t="s">
        <v>2</v>
      </c>
      <c r="B4" s="264"/>
      <c r="C4" s="264"/>
      <c r="D4" s="264"/>
      <c r="E4" s="264"/>
      <c r="F4" s="266"/>
    </row>
    <row r="5" spans="1:6" ht="15" customHeight="1">
      <c r="A5" s="267" t="s">
        <v>131</v>
      </c>
      <c r="B5" s="268"/>
      <c r="C5" s="268"/>
      <c r="D5" s="268"/>
      <c r="E5" s="268"/>
      <c r="F5" s="269"/>
    </row>
    <row r="6" spans="1:6" ht="15" customHeight="1">
      <c r="A6" s="267"/>
      <c r="B6" s="268"/>
      <c r="C6" s="268"/>
      <c r="D6" s="268"/>
      <c r="E6" s="268"/>
      <c r="F6" s="269"/>
    </row>
    <row r="7" spans="1:6">
      <c r="A7" s="2"/>
      <c r="B7" s="3"/>
      <c r="C7" s="3"/>
      <c r="D7" s="3"/>
      <c r="E7" s="3"/>
      <c r="F7" s="43"/>
    </row>
    <row r="8" spans="1:6" ht="12.75" customHeight="1">
      <c r="A8" s="300" t="s">
        <v>229</v>
      </c>
      <c r="B8" s="301"/>
      <c r="C8" s="301"/>
      <c r="D8" s="301"/>
      <c r="E8" s="301"/>
      <c r="F8" s="302"/>
    </row>
    <row r="9" spans="1:6" ht="13">
      <c r="A9" s="2"/>
      <c r="B9" s="3"/>
      <c r="C9" s="44"/>
      <c r="D9" s="44"/>
      <c r="E9" s="3"/>
      <c r="F9" s="43"/>
    </row>
    <row r="10" spans="1:6" ht="14.25" customHeight="1">
      <c r="A10" s="292" t="s">
        <v>330</v>
      </c>
      <c r="B10" s="298"/>
      <c r="C10" s="293"/>
      <c r="D10" s="293"/>
      <c r="E10" s="293"/>
      <c r="F10" s="294"/>
    </row>
    <row r="11" spans="1:6" ht="12" customHeight="1" thickBot="1">
      <c r="A11" s="68"/>
      <c r="B11" s="41"/>
      <c r="C11" s="133"/>
      <c r="D11" s="133"/>
      <c r="E11" s="41"/>
      <c r="F11" s="134"/>
    </row>
    <row r="12" spans="1:6" ht="39" customHeight="1">
      <c r="A12" s="132" t="s">
        <v>33</v>
      </c>
      <c r="B12" s="138" t="s">
        <v>123</v>
      </c>
      <c r="C12" s="180" t="s">
        <v>146</v>
      </c>
      <c r="D12" s="138" t="s">
        <v>5</v>
      </c>
      <c r="E12" s="7" t="s">
        <v>228</v>
      </c>
      <c r="F12" s="139" t="s">
        <v>6</v>
      </c>
    </row>
    <row r="13" spans="1:6" ht="13">
      <c r="A13" s="48"/>
      <c r="B13" s="49"/>
      <c r="C13" s="162"/>
      <c r="D13" s="49"/>
      <c r="E13" s="49"/>
      <c r="F13" s="50"/>
    </row>
    <row r="14" spans="1:6" ht="13">
      <c r="A14" s="48"/>
      <c r="B14" s="22" t="s">
        <v>370</v>
      </c>
      <c r="C14" s="162"/>
      <c r="D14" s="22"/>
      <c r="E14" s="22"/>
      <c r="F14" s="51"/>
    </row>
    <row r="15" spans="1:6">
      <c r="A15" s="48">
        <v>1</v>
      </c>
      <c r="B15" s="12" t="s">
        <v>230</v>
      </c>
      <c r="C15" s="162" t="s">
        <v>205</v>
      </c>
      <c r="D15" s="135">
        <v>66492</v>
      </c>
      <c r="E15" s="126">
        <v>937.01</v>
      </c>
      <c r="F15" s="17">
        <f>+ROUND(E15/$E$36,4)</f>
        <v>0.99939999999999996</v>
      </c>
    </row>
    <row r="16" spans="1:6" ht="12" customHeight="1">
      <c r="A16" s="48"/>
      <c r="B16" s="12"/>
      <c r="C16" s="12"/>
      <c r="D16" s="136"/>
      <c r="E16" s="16"/>
      <c r="F16" s="17"/>
    </row>
    <row r="17" spans="1:6" ht="12" customHeight="1">
      <c r="A17" s="48"/>
      <c r="B17" s="15"/>
      <c r="C17" s="15"/>
      <c r="D17" s="136"/>
      <c r="E17" s="16"/>
      <c r="F17" s="52"/>
    </row>
    <row r="18" spans="1:6" s="25" customFormat="1" ht="13">
      <c r="A18" s="53"/>
      <c r="B18" s="22" t="s">
        <v>124</v>
      </c>
      <c r="C18" s="22"/>
      <c r="D18" s="137"/>
      <c r="E18" s="54">
        <f>+E15+E16</f>
        <v>937.01</v>
      </c>
      <c r="F18" s="61">
        <f>+F15+F16</f>
        <v>0.99939999999999996</v>
      </c>
    </row>
    <row r="19" spans="1:6" s="25" customFormat="1" ht="13">
      <c r="A19" s="53"/>
      <c r="B19" s="22"/>
      <c r="C19" s="22"/>
      <c r="D19" s="22"/>
      <c r="E19" s="55"/>
      <c r="F19" s="56"/>
    </row>
    <row r="20" spans="1:6" s="25" customFormat="1" ht="13">
      <c r="A20" s="53"/>
      <c r="B20" s="22" t="s">
        <v>65</v>
      </c>
      <c r="C20" s="22"/>
      <c r="D20" s="22"/>
      <c r="E20" s="55"/>
      <c r="F20" s="56"/>
    </row>
    <row r="21" spans="1:6" s="25" customFormat="1" ht="13">
      <c r="A21" s="53"/>
      <c r="B21" s="22"/>
      <c r="C21" s="22"/>
      <c r="D21" s="22"/>
      <c r="E21" s="55"/>
      <c r="F21" s="56"/>
    </row>
    <row r="22" spans="1:6" s="25" customFormat="1" ht="13">
      <c r="A22" s="57" t="s">
        <v>35</v>
      </c>
      <c r="B22" s="22" t="s">
        <v>9</v>
      </c>
      <c r="C22" s="22"/>
      <c r="D22" s="58" t="s">
        <v>10</v>
      </c>
      <c r="E22" s="58" t="s">
        <v>10</v>
      </c>
      <c r="F22" s="59" t="s">
        <v>10</v>
      </c>
    </row>
    <row r="23" spans="1:6" s="25" customFormat="1" ht="13">
      <c r="A23" s="60"/>
      <c r="B23" s="22"/>
      <c r="C23" s="22"/>
      <c r="D23" s="22"/>
      <c r="E23" s="55"/>
      <c r="F23" s="56"/>
    </row>
    <row r="24" spans="1:6" s="25" customFormat="1" ht="13">
      <c r="A24" s="57" t="s">
        <v>36</v>
      </c>
      <c r="B24" s="22" t="s">
        <v>12</v>
      </c>
      <c r="C24" s="22"/>
      <c r="D24" s="58" t="s">
        <v>10</v>
      </c>
      <c r="E24" s="58" t="s">
        <v>10</v>
      </c>
      <c r="F24" s="59" t="s">
        <v>10</v>
      </c>
    </row>
    <row r="25" spans="1:6" s="25" customFormat="1" ht="13">
      <c r="A25" s="57"/>
      <c r="B25" s="22"/>
      <c r="C25" s="22"/>
      <c r="D25" s="22"/>
      <c r="E25" s="55"/>
      <c r="F25" s="56"/>
    </row>
    <row r="26" spans="1:6" s="25" customFormat="1" ht="13">
      <c r="A26" s="57" t="s">
        <v>37</v>
      </c>
      <c r="B26" s="11" t="s">
        <v>14</v>
      </c>
      <c r="C26" s="11"/>
      <c r="D26" s="58" t="s">
        <v>10</v>
      </c>
      <c r="E26" s="58" t="s">
        <v>10</v>
      </c>
      <c r="F26" s="59" t="s">
        <v>10</v>
      </c>
    </row>
    <row r="27" spans="1:6" s="25" customFormat="1" ht="13">
      <c r="A27" s="48"/>
      <c r="B27" s="22"/>
      <c r="C27" s="22"/>
      <c r="D27" s="22"/>
      <c r="E27" s="55"/>
      <c r="F27" s="56"/>
    </row>
    <row r="28" spans="1:6" s="25" customFormat="1" ht="13">
      <c r="A28" s="48"/>
      <c r="B28" s="22" t="s">
        <v>56</v>
      </c>
      <c r="C28" s="22"/>
      <c r="D28" s="58" t="s">
        <v>10</v>
      </c>
      <c r="E28" s="58" t="s">
        <v>10</v>
      </c>
      <c r="F28" s="59" t="s">
        <v>10</v>
      </c>
    </row>
    <row r="29" spans="1:6" s="25" customFormat="1" ht="13">
      <c r="A29" s="48"/>
      <c r="B29" s="22"/>
      <c r="C29" s="22"/>
      <c r="D29" s="22"/>
      <c r="E29" s="55"/>
      <c r="F29" s="56"/>
    </row>
    <row r="30" spans="1:6" s="25" customFormat="1" ht="13">
      <c r="A30" s="48"/>
      <c r="B30" s="22" t="s">
        <v>66</v>
      </c>
      <c r="C30" s="22"/>
      <c r="D30" s="58"/>
      <c r="E30" s="58"/>
      <c r="F30" s="59"/>
    </row>
    <row r="31" spans="1:6" s="25" customFormat="1" ht="13">
      <c r="A31" s="48"/>
      <c r="B31" s="11" t="s">
        <v>113</v>
      </c>
      <c r="C31" s="11"/>
      <c r="D31" s="58"/>
      <c r="E31" s="58">
        <v>1.48</v>
      </c>
      <c r="F31" s="61">
        <f>+ROUND(E31/$E$36,4)</f>
        <v>1.6000000000000001E-3</v>
      </c>
    </row>
    <row r="32" spans="1:6" s="25" customFormat="1" ht="13">
      <c r="A32" s="48"/>
      <c r="B32" s="22"/>
      <c r="C32" s="22"/>
      <c r="D32" s="22"/>
      <c r="E32" s="55"/>
      <c r="F32" s="56"/>
    </row>
    <row r="33" spans="1:6" s="25" customFormat="1" ht="13">
      <c r="A33" s="48"/>
      <c r="B33" s="109" t="s">
        <v>114</v>
      </c>
      <c r="C33" s="109"/>
      <c r="D33" s="22"/>
      <c r="E33" s="55"/>
      <c r="F33" s="56"/>
    </row>
    <row r="34" spans="1:6" ht="13">
      <c r="A34" s="48"/>
      <c r="B34" s="15" t="s">
        <v>38</v>
      </c>
      <c r="C34" s="15"/>
      <c r="D34" s="22"/>
      <c r="E34" s="55">
        <v>-0.92</v>
      </c>
      <c r="F34" s="61">
        <f>+E34/$E$36</f>
        <v>-9.8126006591507837E-4</v>
      </c>
    </row>
    <row r="35" spans="1:6" ht="13">
      <c r="A35" s="48"/>
      <c r="B35" s="22"/>
      <c r="C35" s="22"/>
      <c r="D35" s="22"/>
      <c r="E35" s="16"/>
      <c r="F35" s="52"/>
    </row>
    <row r="36" spans="1:6" ht="13">
      <c r="A36" s="48"/>
      <c r="B36" s="142" t="s">
        <v>15</v>
      </c>
      <c r="C36" s="142"/>
      <c r="D36" s="62"/>
      <c r="E36" s="55">
        <f>+E18+E31+E34</f>
        <v>937.57</v>
      </c>
      <c r="F36" s="61">
        <f>+F18+F31+F34</f>
        <v>1.0000187399340847</v>
      </c>
    </row>
    <row r="37" spans="1:6" ht="13" thickBot="1">
      <c r="A37" s="163"/>
      <c r="B37" s="164"/>
      <c r="C37" s="164"/>
      <c r="D37" s="164"/>
      <c r="E37" s="165"/>
      <c r="F37" s="166"/>
    </row>
    <row r="38" spans="1:6">
      <c r="A38" s="30"/>
      <c r="B38" s="31"/>
      <c r="C38" s="31"/>
      <c r="D38" s="31"/>
      <c r="E38" s="32"/>
      <c r="F38" s="168"/>
    </row>
    <row r="39" spans="1:6" ht="13">
      <c r="A39" s="5" t="s">
        <v>16</v>
      </c>
      <c r="B39" s="44"/>
      <c r="C39" s="44"/>
      <c r="D39" s="44"/>
      <c r="E39" s="64"/>
      <c r="F39" s="43"/>
    </row>
    <row r="40" spans="1:6" ht="13.5" customHeight="1">
      <c r="A40" s="34" t="s">
        <v>17</v>
      </c>
      <c r="B40" s="289" t="s">
        <v>302</v>
      </c>
      <c r="C40" s="289"/>
      <c r="D40" s="289"/>
      <c r="E40" s="289"/>
      <c r="F40" s="158"/>
    </row>
    <row r="41" spans="1:6" ht="14.25" customHeight="1">
      <c r="A41" s="34" t="s">
        <v>18</v>
      </c>
      <c r="B41" s="3" t="s">
        <v>39</v>
      </c>
      <c r="C41" s="3"/>
      <c r="D41" s="64"/>
      <c r="E41" s="3"/>
      <c r="F41" s="39"/>
    </row>
    <row r="42" spans="1:6" ht="33.75" customHeight="1">
      <c r="A42" s="34"/>
      <c r="B42" s="11" t="s">
        <v>22</v>
      </c>
      <c r="C42" s="35" t="s">
        <v>331</v>
      </c>
      <c r="D42" s="3"/>
      <c r="E42" s="208"/>
      <c r="F42" s="184"/>
    </row>
    <row r="43" spans="1:6">
      <c r="A43" s="34"/>
      <c r="B43" s="12" t="s">
        <v>23</v>
      </c>
      <c r="C43" s="181">
        <v>13.220499999999999</v>
      </c>
      <c r="D43" s="3"/>
      <c r="E43" s="208"/>
      <c r="F43" s="184"/>
    </row>
    <row r="44" spans="1:6" ht="13">
      <c r="A44" s="65" t="s">
        <v>20</v>
      </c>
      <c r="B44" s="64" t="s">
        <v>309</v>
      </c>
      <c r="C44" s="149"/>
      <c r="D44" s="149"/>
      <c r="E44" s="125"/>
      <c r="F44" s="209"/>
    </row>
    <row r="45" spans="1:6" ht="13">
      <c r="A45" s="66" t="s">
        <v>25</v>
      </c>
      <c r="B45" s="289" t="s">
        <v>297</v>
      </c>
      <c r="C45" s="289"/>
      <c r="D45" s="289"/>
      <c r="E45" s="3"/>
      <c r="F45" s="39"/>
    </row>
    <row r="46" spans="1:6" ht="27" customHeight="1">
      <c r="A46" s="37" t="s">
        <v>26</v>
      </c>
      <c r="B46" s="290" t="s">
        <v>332</v>
      </c>
      <c r="C46" s="290"/>
      <c r="D46" s="290"/>
      <c r="E46" s="290"/>
      <c r="F46" s="39"/>
    </row>
    <row r="47" spans="1:6" ht="12" customHeight="1">
      <c r="A47" s="124" t="s">
        <v>27</v>
      </c>
      <c r="B47" s="3" t="s">
        <v>128</v>
      </c>
      <c r="C47" s="38"/>
      <c r="D47" s="38"/>
      <c r="E47" s="38"/>
      <c r="F47" s="39"/>
    </row>
    <row r="48" spans="1:6" ht="13">
      <c r="A48" s="124" t="s">
        <v>28</v>
      </c>
      <c r="B48" s="1" t="s">
        <v>333</v>
      </c>
      <c r="C48" s="38"/>
      <c r="D48" s="38"/>
      <c r="E48" s="38"/>
      <c r="F48" s="39"/>
    </row>
    <row r="49" spans="1:6" ht="13">
      <c r="A49" s="124" t="s">
        <v>29</v>
      </c>
      <c r="B49" s="125" t="s">
        <v>30</v>
      </c>
      <c r="C49" s="38"/>
      <c r="D49" s="38"/>
      <c r="E49" s="38"/>
      <c r="F49" s="39"/>
    </row>
    <row r="50" spans="1:6" ht="13">
      <c r="A50" s="124" t="s">
        <v>40</v>
      </c>
      <c r="B50" s="125" t="s">
        <v>61</v>
      </c>
      <c r="C50" s="38"/>
      <c r="D50" s="38"/>
      <c r="E50" s="38"/>
      <c r="F50" s="39"/>
    </row>
    <row r="51" spans="1:6" ht="13">
      <c r="A51" s="124" t="s">
        <v>60</v>
      </c>
      <c r="B51" s="125" t="s">
        <v>368</v>
      </c>
      <c r="C51" s="38"/>
      <c r="D51" s="38"/>
      <c r="E51" s="38"/>
      <c r="F51" s="39"/>
    </row>
    <row r="52" spans="1:6" ht="17.25" customHeight="1">
      <c r="A52" s="124"/>
      <c r="B52" s="125"/>
      <c r="C52" s="38"/>
      <c r="D52" s="38"/>
      <c r="E52" s="38"/>
      <c r="F52" s="39"/>
    </row>
    <row r="53" spans="1:6" ht="17.25" customHeight="1">
      <c r="A53" s="86" t="s">
        <v>54</v>
      </c>
      <c r="B53" s="3" t="s">
        <v>55</v>
      </c>
      <c r="C53" s="38"/>
      <c r="D53" s="38"/>
      <c r="E53" s="38"/>
      <c r="F53" s="158"/>
    </row>
    <row r="54" spans="1:6" ht="17.25" customHeight="1" thickBot="1">
      <c r="A54" s="147"/>
      <c r="B54" s="148"/>
      <c r="C54" s="148"/>
      <c r="D54" s="41"/>
      <c r="E54" s="41"/>
      <c r="F54" s="67"/>
    </row>
  </sheetData>
  <mergeCells count="9">
    <mergeCell ref="B46:E46"/>
    <mergeCell ref="A1:F1"/>
    <mergeCell ref="A3:F3"/>
    <mergeCell ref="A4:F4"/>
    <mergeCell ref="A10:F10"/>
    <mergeCell ref="B40:E40"/>
    <mergeCell ref="A8:F8"/>
    <mergeCell ref="B45:D45"/>
    <mergeCell ref="A5:F6"/>
  </mergeCells>
  <pageMargins left="0.7" right="0.7" top="0.75" bottom="0.75" header="0.3" footer="0.3"/>
  <pageSetup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9"/>
  <sheetViews>
    <sheetView zoomScale="90" zoomScaleNormal="90" workbookViewId="0">
      <selection sqref="A1:F1"/>
    </sheetView>
  </sheetViews>
  <sheetFormatPr defaultColWidth="9.1796875" defaultRowHeight="12.5"/>
  <cols>
    <col min="1" max="1" width="4.1796875" style="1" customWidth="1"/>
    <col min="2" max="2" width="53.26953125" style="1" customWidth="1"/>
    <col min="3" max="3" width="21.7265625" style="1" customWidth="1"/>
    <col min="4" max="4" width="9.26953125" style="1" customWidth="1"/>
    <col min="5" max="5" width="25" style="1" bestFit="1" customWidth="1"/>
    <col min="6" max="6" width="9.453125" style="18" bestFit="1" customWidth="1"/>
    <col min="7" max="16384" width="9.1796875" style="1"/>
  </cols>
  <sheetData>
    <row r="1" spans="1:6" ht="13">
      <c r="A1" s="259" t="s">
        <v>0</v>
      </c>
      <c r="B1" s="260"/>
      <c r="C1" s="260"/>
      <c r="D1" s="260"/>
      <c r="E1" s="260"/>
      <c r="F1" s="262"/>
    </row>
    <row r="2" spans="1:6">
      <c r="A2" s="2"/>
      <c r="B2" s="3"/>
      <c r="C2" s="3"/>
      <c r="D2" s="3"/>
      <c r="E2" s="3"/>
      <c r="F2" s="4"/>
    </row>
    <row r="3" spans="1:6" ht="13">
      <c r="A3" s="263" t="s">
        <v>1</v>
      </c>
      <c r="B3" s="264"/>
      <c r="C3" s="264"/>
      <c r="D3" s="264"/>
      <c r="E3" s="264"/>
      <c r="F3" s="266"/>
    </row>
    <row r="4" spans="1:6" ht="13">
      <c r="A4" s="263" t="s">
        <v>2</v>
      </c>
      <c r="B4" s="264"/>
      <c r="C4" s="264"/>
      <c r="D4" s="264"/>
      <c r="E4" s="264"/>
      <c r="F4" s="266"/>
    </row>
    <row r="5" spans="1:6" ht="15" customHeight="1">
      <c r="A5" s="267" t="s">
        <v>129</v>
      </c>
      <c r="B5" s="268"/>
      <c r="C5" s="268"/>
      <c r="D5" s="268"/>
      <c r="E5" s="268"/>
      <c r="F5" s="269"/>
    </row>
    <row r="6" spans="1:6" ht="15" customHeight="1">
      <c r="A6" s="267"/>
      <c r="B6" s="268"/>
      <c r="C6" s="268"/>
      <c r="D6" s="268"/>
      <c r="E6" s="268"/>
      <c r="F6" s="269"/>
    </row>
    <row r="7" spans="1:6" ht="6.75" customHeight="1">
      <c r="A7" s="205"/>
      <c r="B7" s="206"/>
      <c r="C7" s="206"/>
      <c r="D7" s="206"/>
      <c r="E7" s="206"/>
      <c r="F7" s="207"/>
    </row>
    <row r="8" spans="1:6" ht="13">
      <c r="A8" s="263" t="s">
        <v>213</v>
      </c>
      <c r="B8" s="264"/>
      <c r="C8" s="264"/>
      <c r="D8" s="264"/>
      <c r="E8" s="264"/>
      <c r="F8" s="266"/>
    </row>
    <row r="9" spans="1:6" ht="13">
      <c r="A9" s="5"/>
      <c r="B9" s="44"/>
      <c r="C9" s="3"/>
      <c r="D9" s="3"/>
      <c r="E9" s="3"/>
      <c r="F9" s="4"/>
    </row>
    <row r="10" spans="1:6" ht="15.75" customHeight="1">
      <c r="A10" s="292" t="s">
        <v>334</v>
      </c>
      <c r="B10" s="298"/>
      <c r="C10" s="298"/>
      <c r="D10" s="298"/>
      <c r="E10" s="298"/>
      <c r="F10" s="299"/>
    </row>
    <row r="11" spans="1:6" ht="15.75" customHeight="1">
      <c r="A11" s="215"/>
      <c r="B11" s="216"/>
      <c r="C11" s="216"/>
      <c r="D11" s="216"/>
      <c r="E11" s="216"/>
      <c r="F11" s="217"/>
    </row>
    <row r="12" spans="1:6" s="9" customFormat="1" ht="48" customHeight="1">
      <c r="A12" s="6" t="s">
        <v>3</v>
      </c>
      <c r="B12" s="7" t="s">
        <v>4</v>
      </c>
      <c r="C12" s="153" t="s">
        <v>146</v>
      </c>
      <c r="D12" s="141" t="s">
        <v>5</v>
      </c>
      <c r="E12" s="7" t="s">
        <v>228</v>
      </c>
      <c r="F12" s="8" t="s">
        <v>6</v>
      </c>
    </row>
    <row r="13" spans="1:6" ht="13">
      <c r="A13" s="10"/>
      <c r="B13" s="11"/>
      <c r="C13" s="154"/>
      <c r="D13" s="12"/>
      <c r="E13" s="12"/>
      <c r="F13" s="13"/>
    </row>
    <row r="14" spans="1:6" ht="13">
      <c r="A14" s="10"/>
      <c r="B14" s="11" t="s">
        <v>369</v>
      </c>
      <c r="C14" s="154"/>
      <c r="D14" s="12"/>
      <c r="E14" s="12"/>
      <c r="F14" s="13"/>
    </row>
    <row r="15" spans="1:6" ht="13">
      <c r="A15" s="10"/>
      <c r="B15" s="11"/>
      <c r="C15" s="154"/>
      <c r="D15" s="14"/>
      <c r="E15" s="12"/>
      <c r="F15" s="13"/>
    </row>
    <row r="16" spans="1:6">
      <c r="A16" s="10"/>
      <c r="B16" s="15" t="s">
        <v>358</v>
      </c>
      <c r="C16" s="154" t="s">
        <v>208</v>
      </c>
      <c r="D16" s="128">
        <v>684223.20299999998</v>
      </c>
      <c r="E16" s="16">
        <v>118.34</v>
      </c>
      <c r="F16" s="17">
        <f>ROUND(E16/$E$43,4)</f>
        <v>0.45739999999999997</v>
      </c>
    </row>
    <row r="17" spans="1:6">
      <c r="A17" s="10"/>
      <c r="B17" s="15" t="s">
        <v>359</v>
      </c>
      <c r="C17" s="154" t="s">
        <v>207</v>
      </c>
      <c r="D17" s="128">
        <v>271817.12400000001</v>
      </c>
      <c r="E17" s="16">
        <v>66.08</v>
      </c>
      <c r="F17" s="17">
        <f>ROUND(E17/$E$43,4)</f>
        <v>0.25540000000000002</v>
      </c>
    </row>
    <row r="18" spans="1:6">
      <c r="A18" s="10"/>
      <c r="B18" s="15"/>
      <c r="C18" s="154"/>
      <c r="D18" s="128"/>
      <c r="E18" s="16"/>
      <c r="F18" s="17"/>
    </row>
    <row r="19" spans="1:6" ht="13">
      <c r="A19" s="10"/>
      <c r="B19" s="183" t="s">
        <v>370</v>
      </c>
      <c r="C19" s="154"/>
      <c r="D19" s="128"/>
      <c r="E19" s="16"/>
      <c r="F19" s="17"/>
    </row>
    <row r="20" spans="1:6" ht="13">
      <c r="A20" s="10"/>
      <c r="B20" s="183"/>
      <c r="C20" s="154"/>
      <c r="D20" s="128"/>
      <c r="E20" s="16"/>
      <c r="F20" s="17"/>
    </row>
    <row r="21" spans="1:6">
      <c r="A21" s="10"/>
      <c r="B21" s="15" t="s">
        <v>360</v>
      </c>
      <c r="C21" s="154" t="s">
        <v>206</v>
      </c>
      <c r="D21" s="128">
        <v>6839</v>
      </c>
      <c r="E21" s="16">
        <v>40.75</v>
      </c>
      <c r="F21" s="17">
        <f>ROUND(E21/$E$43,4)</f>
        <v>0.1575</v>
      </c>
    </row>
    <row r="22" spans="1:6">
      <c r="A22" s="10"/>
      <c r="B22" s="15" t="s">
        <v>341</v>
      </c>
      <c r="C22" s="154" t="s">
        <v>205</v>
      </c>
      <c r="D22" s="128">
        <v>2307</v>
      </c>
      <c r="E22" s="16">
        <v>32.51</v>
      </c>
      <c r="F22" s="17">
        <f>ROUND(E22/$E$43,4)</f>
        <v>0.12570000000000001</v>
      </c>
    </row>
    <row r="23" spans="1:6">
      <c r="A23" s="10"/>
      <c r="B23" s="15"/>
      <c r="C23" s="154"/>
      <c r="D23" s="16"/>
      <c r="E23" s="16"/>
      <c r="F23" s="17"/>
    </row>
    <row r="24" spans="1:6" ht="13">
      <c r="A24" s="10"/>
      <c r="B24" s="11" t="s">
        <v>8</v>
      </c>
      <c r="C24" s="154"/>
      <c r="D24" s="19"/>
      <c r="E24" s="19">
        <f>SUM(E16:E22)</f>
        <v>257.68</v>
      </c>
      <c r="F24" s="20">
        <f>SUM(F16:F22)</f>
        <v>0.996</v>
      </c>
    </row>
    <row r="25" spans="1:6" ht="13">
      <c r="A25" s="10"/>
      <c r="B25" s="11"/>
      <c r="C25" s="154"/>
      <c r="D25" s="19"/>
      <c r="E25" s="19"/>
      <c r="F25" s="20"/>
    </row>
    <row r="26" spans="1:6" ht="13">
      <c r="A26" s="21"/>
      <c r="B26" s="22" t="s">
        <v>65</v>
      </c>
      <c r="C26" s="155"/>
      <c r="D26" s="19"/>
      <c r="E26" s="19"/>
      <c r="F26" s="20"/>
    </row>
    <row r="27" spans="1:6" ht="13">
      <c r="A27" s="21"/>
      <c r="B27" s="11"/>
      <c r="C27" s="155"/>
      <c r="D27" s="19"/>
      <c r="E27" s="19"/>
      <c r="F27" s="20"/>
    </row>
    <row r="28" spans="1:6" ht="13">
      <c r="A28" s="10" t="s">
        <v>7</v>
      </c>
      <c r="B28" s="22" t="s">
        <v>9</v>
      </c>
      <c r="C28" s="154"/>
      <c r="D28" s="23" t="s">
        <v>10</v>
      </c>
      <c r="E28" s="23" t="s">
        <v>10</v>
      </c>
      <c r="F28" s="24" t="s">
        <v>10</v>
      </c>
    </row>
    <row r="29" spans="1:6" ht="13">
      <c r="A29" s="21"/>
      <c r="B29" s="11"/>
      <c r="C29" s="155"/>
      <c r="D29" s="14"/>
      <c r="E29" s="19"/>
      <c r="F29" s="20"/>
    </row>
    <row r="30" spans="1:6" ht="13">
      <c r="A30" s="10" t="s">
        <v>11</v>
      </c>
      <c r="B30" s="11" t="s">
        <v>12</v>
      </c>
      <c r="C30" s="154"/>
      <c r="D30" s="23" t="s">
        <v>10</v>
      </c>
      <c r="E30" s="23" t="s">
        <v>10</v>
      </c>
      <c r="F30" s="24" t="s">
        <v>10</v>
      </c>
    </row>
    <row r="31" spans="1:6" ht="13">
      <c r="A31" s="10"/>
      <c r="B31" s="11"/>
      <c r="C31" s="154"/>
      <c r="D31" s="14"/>
      <c r="E31" s="19"/>
      <c r="F31" s="20"/>
    </row>
    <row r="32" spans="1:6" ht="13">
      <c r="A32" s="10" t="s">
        <v>13</v>
      </c>
      <c r="B32" s="11" t="s">
        <v>14</v>
      </c>
      <c r="C32" s="154"/>
      <c r="D32" s="23" t="s">
        <v>10</v>
      </c>
      <c r="E32" s="23" t="s">
        <v>10</v>
      </c>
      <c r="F32" s="24" t="s">
        <v>10</v>
      </c>
    </row>
    <row r="33" spans="1:6" ht="13">
      <c r="A33" s="10"/>
      <c r="B33" s="11"/>
      <c r="C33" s="154"/>
      <c r="D33" s="19"/>
      <c r="E33" s="19"/>
      <c r="F33" s="20"/>
    </row>
    <row r="34" spans="1:6" ht="13">
      <c r="A34" s="10"/>
      <c r="B34" s="11" t="s">
        <v>118</v>
      </c>
      <c r="C34" s="154"/>
      <c r="D34" s="23" t="s">
        <v>10</v>
      </c>
      <c r="E34" s="23" t="s">
        <v>10</v>
      </c>
      <c r="F34" s="24" t="s">
        <v>10</v>
      </c>
    </row>
    <row r="35" spans="1:6" ht="13">
      <c r="A35" s="10"/>
      <c r="B35" s="11"/>
      <c r="C35" s="154"/>
      <c r="D35" s="19"/>
      <c r="E35" s="19"/>
      <c r="F35" s="20"/>
    </row>
    <row r="36" spans="1:6" ht="13">
      <c r="A36" s="10"/>
      <c r="B36" s="22" t="s">
        <v>66</v>
      </c>
      <c r="C36" s="154"/>
      <c r="D36" s="19"/>
      <c r="E36" s="19"/>
      <c r="F36" s="20"/>
    </row>
    <row r="37" spans="1:6" ht="13">
      <c r="A37" s="10"/>
      <c r="B37" s="22"/>
      <c r="C37" s="154"/>
      <c r="D37" s="19"/>
      <c r="E37" s="19"/>
      <c r="F37" s="20"/>
    </row>
    <row r="38" spans="1:6" ht="13">
      <c r="A38" s="10"/>
      <c r="B38" s="11" t="s">
        <v>113</v>
      </c>
      <c r="C38" s="154"/>
      <c r="D38" s="19"/>
      <c r="E38" s="55">
        <v>1.18</v>
      </c>
      <c r="F38" s="61">
        <f>ROUND(E38/$E$43,4)</f>
        <v>4.5999999999999999E-3</v>
      </c>
    </row>
    <row r="39" spans="1:6" ht="13">
      <c r="A39" s="10"/>
      <c r="B39" s="11"/>
      <c r="C39" s="154"/>
      <c r="D39" s="19"/>
      <c r="E39" s="19"/>
      <c r="F39" s="20"/>
    </row>
    <row r="40" spans="1:6" ht="13">
      <c r="A40" s="10"/>
      <c r="B40" s="11" t="s">
        <v>114</v>
      </c>
      <c r="C40" s="154"/>
      <c r="D40" s="19"/>
      <c r="E40" s="19"/>
      <c r="F40" s="20"/>
    </row>
    <row r="41" spans="1:6" ht="13">
      <c r="A41" s="10"/>
      <c r="B41" s="15" t="s">
        <v>38</v>
      </c>
      <c r="C41" s="154"/>
      <c r="D41" s="19"/>
      <c r="E41" s="55">
        <v>-0.16</v>
      </c>
      <c r="F41" s="61">
        <f>ROUND(E41/$E$43,4)</f>
        <v>-5.9999999999999995E-4</v>
      </c>
    </row>
    <row r="42" spans="1:6" ht="13">
      <c r="A42" s="10"/>
      <c r="B42" s="11"/>
      <c r="C42" s="154"/>
      <c r="D42" s="14"/>
      <c r="E42" s="12"/>
      <c r="F42" s="13"/>
    </row>
    <row r="43" spans="1:6" s="25" customFormat="1" ht="13">
      <c r="A43" s="21"/>
      <c r="B43" s="11" t="s">
        <v>15</v>
      </c>
      <c r="C43" s="155"/>
      <c r="D43" s="19"/>
      <c r="E43" s="19">
        <f>+E24+E38+E41</f>
        <v>258.7</v>
      </c>
      <c r="F43" s="20">
        <f>+F41+F24+F38</f>
        <v>1</v>
      </c>
    </row>
    <row r="44" spans="1:6" ht="13" thickBot="1">
      <c r="A44" s="26"/>
      <c r="B44" s="27"/>
      <c r="C44" s="156"/>
      <c r="D44" s="28"/>
      <c r="E44" s="27"/>
      <c r="F44" s="29"/>
    </row>
    <row r="45" spans="1:6">
      <c r="A45" s="30"/>
      <c r="B45" s="31"/>
      <c r="C45" s="31"/>
      <c r="D45" s="32"/>
      <c r="E45" s="32"/>
      <c r="F45" s="33"/>
    </row>
    <row r="46" spans="1:6" ht="13">
      <c r="A46" s="5" t="s">
        <v>16</v>
      </c>
      <c r="B46" s="44"/>
      <c r="C46" s="3"/>
      <c r="D46" s="3"/>
      <c r="E46" s="3"/>
      <c r="F46" s="43"/>
    </row>
    <row r="47" spans="1:6" ht="13">
      <c r="A47" s="34" t="s">
        <v>17</v>
      </c>
      <c r="B47" s="3" t="s">
        <v>302</v>
      </c>
      <c r="C47" s="3"/>
      <c r="D47" s="3"/>
      <c r="E47" s="64"/>
      <c r="F47" s="43"/>
    </row>
    <row r="48" spans="1:6">
      <c r="A48" s="34" t="s">
        <v>18</v>
      </c>
      <c r="B48" s="3" t="s">
        <v>21</v>
      </c>
      <c r="C48" s="3"/>
      <c r="D48" s="3"/>
      <c r="E48" s="64"/>
      <c r="F48" s="184"/>
    </row>
    <row r="49" spans="1:6" ht="26">
      <c r="A49" s="34"/>
      <c r="B49" s="11" t="s">
        <v>68</v>
      </c>
      <c r="C49" s="160" t="s">
        <v>335</v>
      </c>
      <c r="D49" s="64"/>
      <c r="E49" s="3"/>
      <c r="F49" s="184"/>
    </row>
    <row r="50" spans="1:6">
      <c r="A50" s="34"/>
      <c r="B50" s="12" t="s">
        <v>23</v>
      </c>
      <c r="C50" s="181">
        <v>10.8421</v>
      </c>
      <c r="D50" s="64"/>
      <c r="E50" s="3"/>
      <c r="F50" s="184"/>
    </row>
    <row r="51" spans="1:6">
      <c r="A51" s="34"/>
      <c r="B51" s="3"/>
      <c r="C51" s="36"/>
      <c r="D51" s="36"/>
      <c r="E51" s="64"/>
      <c r="F51" s="43"/>
    </row>
    <row r="52" spans="1:6" ht="13">
      <c r="A52" s="34" t="s">
        <v>20</v>
      </c>
      <c r="B52" s="64" t="s">
        <v>309</v>
      </c>
      <c r="C52" s="3"/>
      <c r="D52" s="3"/>
      <c r="E52" s="64"/>
      <c r="F52" s="43"/>
    </row>
    <row r="53" spans="1:6" ht="13">
      <c r="A53" s="34" t="s">
        <v>25</v>
      </c>
      <c r="B53" s="3" t="s">
        <v>297</v>
      </c>
      <c r="C53" s="3"/>
      <c r="D53" s="3"/>
      <c r="E53" s="64"/>
      <c r="F53" s="43"/>
    </row>
    <row r="54" spans="1:6" ht="28.5" customHeight="1">
      <c r="A54" s="37" t="s">
        <v>26</v>
      </c>
      <c r="B54" s="296" t="s">
        <v>298</v>
      </c>
      <c r="C54" s="297"/>
      <c r="D54" s="297"/>
      <c r="E54" s="297"/>
      <c r="F54" s="43"/>
    </row>
    <row r="55" spans="1:6" ht="14">
      <c r="A55" s="34" t="s">
        <v>27</v>
      </c>
      <c r="B55" s="125" t="s">
        <v>128</v>
      </c>
      <c r="C55" s="214"/>
      <c r="D55" s="214"/>
      <c r="E55" s="214"/>
      <c r="F55" s="43"/>
    </row>
    <row r="56" spans="1:6" ht="14">
      <c r="A56" s="34" t="s">
        <v>28</v>
      </c>
      <c r="B56" s="1" t="s">
        <v>293</v>
      </c>
      <c r="C56" s="214"/>
      <c r="D56" s="214"/>
      <c r="E56" s="214"/>
      <c r="F56" s="43"/>
    </row>
    <row r="57" spans="1:6" s="25" customFormat="1" ht="13">
      <c r="A57" s="34" t="s">
        <v>29</v>
      </c>
      <c r="B57" s="125" t="s">
        <v>119</v>
      </c>
      <c r="C57" s="125"/>
      <c r="D57" s="125"/>
      <c r="E57" s="157"/>
      <c r="F57" s="43"/>
    </row>
    <row r="58" spans="1:6" s="25" customFormat="1" ht="13">
      <c r="A58" s="34" t="s">
        <v>40</v>
      </c>
      <c r="B58" s="3" t="s">
        <v>61</v>
      </c>
      <c r="C58" s="3"/>
      <c r="D58" s="3"/>
      <c r="E58" s="84"/>
      <c r="F58" s="43"/>
    </row>
    <row r="59" spans="1:6" s="25" customFormat="1" ht="13">
      <c r="A59" s="34" t="s">
        <v>60</v>
      </c>
      <c r="B59" s="3" t="s">
        <v>336</v>
      </c>
      <c r="C59" s="3"/>
      <c r="D59" s="3"/>
      <c r="E59" s="84"/>
      <c r="F59" s="43"/>
    </row>
    <row r="60" spans="1:6" s="25" customFormat="1" ht="13">
      <c r="A60" s="34"/>
      <c r="B60" s="3"/>
      <c r="C60" s="3"/>
      <c r="D60" s="3"/>
      <c r="E60" s="84"/>
      <c r="F60" s="43"/>
    </row>
    <row r="61" spans="1:6" s="25" customFormat="1" ht="13">
      <c r="A61" s="86" t="s">
        <v>54</v>
      </c>
      <c r="B61" s="3" t="s">
        <v>55</v>
      </c>
      <c r="C61" s="3"/>
      <c r="D61" s="3"/>
      <c r="E61" s="84"/>
      <c r="F61" s="43"/>
    </row>
    <row r="62" spans="1:6" s="25" customFormat="1" ht="13.5" thickBot="1">
      <c r="A62" s="40" t="s">
        <v>31</v>
      </c>
      <c r="B62" s="41" t="s">
        <v>32</v>
      </c>
      <c r="C62" s="41"/>
      <c r="D62" s="41"/>
      <c r="E62" s="185"/>
      <c r="F62" s="67"/>
    </row>
    <row r="63" spans="1:6" ht="13">
      <c r="D63" s="18"/>
      <c r="F63" s="25"/>
    </row>
    <row r="64" spans="1:6">
      <c r="D64" s="18"/>
    </row>
    <row r="69" spans="3:3">
      <c r="C69" s="131"/>
    </row>
  </sheetData>
  <sortState xmlns:xlrd2="http://schemas.microsoft.com/office/spreadsheetml/2017/richdata2" ref="B16:F19">
    <sortCondition descending="1" ref="D16:D19"/>
  </sortState>
  <mergeCells count="7">
    <mergeCell ref="B54:E54"/>
    <mergeCell ref="A1:F1"/>
    <mergeCell ref="A3:F3"/>
    <mergeCell ref="A4:F4"/>
    <mergeCell ref="A5:F6"/>
    <mergeCell ref="A8:F8"/>
    <mergeCell ref="A10:F10"/>
  </mergeCells>
  <pageMargins left="0.75" right="0.75" top="0.74" bottom="0.7" header="0.5" footer="0.5"/>
  <pageSetup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Index</vt:lpstr>
      <vt:lpstr>QLTEF</vt:lpstr>
      <vt:lpstr>QLF</vt:lpstr>
      <vt:lpstr>QGF</vt:lpstr>
      <vt:lpstr>QIF</vt:lpstr>
      <vt:lpstr>QTSF</vt:lpstr>
      <vt:lpstr>QEFOF</vt:lpstr>
      <vt:lpstr>QGSF</vt:lpstr>
      <vt:lpstr>QMAF</vt:lpstr>
      <vt:lpstr>Index</vt:lpstr>
      <vt:lpstr>QGF!Print_Area</vt:lpstr>
      <vt:lpstr>QLF!Print_Area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sandeep</dc:creator>
  <cp:lastModifiedBy>Sandeep  Shinde</cp:lastModifiedBy>
  <cp:lastPrinted>2013-10-10T06:43:03Z</cp:lastPrinted>
  <dcterms:created xsi:type="dcterms:W3CDTF">2011-04-08T11:12:07Z</dcterms:created>
  <dcterms:modified xsi:type="dcterms:W3CDTF">2026-09-16T07:27:35Z</dcterms:modified>
</cp:coreProperties>
</file>